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0" yWindow="0" windowWidth="19200" windowHeight="10995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52511"/>
</workbook>
</file>

<file path=xl/calcChain.xml><?xml version="1.0" encoding="utf-8"?>
<calcChain xmlns="http://schemas.openxmlformats.org/spreadsheetml/2006/main">
  <c r="AB16" i="9" l="1"/>
  <c r="R16" i="9"/>
  <c r="H16" i="9"/>
  <c r="I52" i="7" l="1"/>
  <c r="J52" i="7"/>
  <c r="K52" i="7"/>
  <c r="L52" i="7"/>
  <c r="M52" i="7"/>
  <c r="N52" i="7"/>
  <c r="O52" i="7"/>
  <c r="P52" i="7"/>
  <c r="Q52" i="7"/>
  <c r="R52" i="7"/>
  <c r="S52" i="7"/>
  <c r="H55" i="7"/>
  <c r="AB31" i="9" l="1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M63" i="7"/>
  <c r="N63" i="7"/>
  <c r="N58" i="7" s="1"/>
  <c r="O63" i="7"/>
  <c r="P63" i="7"/>
  <c r="Q63" i="7"/>
  <c r="R63" i="7"/>
  <c r="S63" i="7"/>
  <c r="J59" i="7"/>
  <c r="K59" i="7"/>
  <c r="L59" i="7"/>
  <c r="L58" i="7" s="1"/>
  <c r="M59" i="7"/>
  <c r="N59" i="7"/>
  <c r="O59" i="7"/>
  <c r="P59" i="7"/>
  <c r="Q59" i="7"/>
  <c r="R59" i="7"/>
  <c r="S59" i="7"/>
  <c r="I59" i="7"/>
  <c r="I63" i="7"/>
  <c r="M58" i="7"/>
  <c r="P58" i="7"/>
  <c r="Q58" i="7"/>
  <c r="H62" i="7"/>
  <c r="H61" i="7"/>
  <c r="H60" i="7"/>
  <c r="O58" i="7" l="1"/>
  <c r="K58" i="7"/>
  <c r="S58" i="7"/>
  <c r="R58" i="7"/>
  <c r="J58" i="7"/>
  <c r="H59" i="7"/>
  <c r="I58" i="7"/>
  <c r="H113" i="7" l="1"/>
  <c r="H112" i="7"/>
  <c r="S111" i="7"/>
  <c r="S110" i="7" s="1"/>
  <c r="R111" i="7"/>
  <c r="R110" i="7" s="1"/>
  <c r="Q111" i="7"/>
  <c r="Q110" i="7" s="1"/>
  <c r="P111" i="7"/>
  <c r="O111" i="7"/>
  <c r="O110" i="7" s="1"/>
  <c r="N111" i="7"/>
  <c r="N110" i="7" s="1"/>
  <c r="M111" i="7"/>
  <c r="M110" i="7" s="1"/>
  <c r="L111" i="7"/>
  <c r="L110" i="7" s="1"/>
  <c r="K111" i="7"/>
  <c r="J111" i="7"/>
  <c r="J110" i="7" s="1"/>
  <c r="I111" i="7"/>
  <c r="P110" i="7"/>
  <c r="K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 s="1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N45" i="7"/>
  <c r="N44" i="7" s="1"/>
  <c r="M45" i="7"/>
  <c r="M44" i="7" s="1"/>
  <c r="L45" i="7"/>
  <c r="L44" i="7" s="1"/>
  <c r="K45" i="7"/>
  <c r="K44" i="7" s="1"/>
  <c r="J45" i="7"/>
  <c r="J44" i="7" s="1"/>
  <c r="P44" i="7"/>
  <c r="O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R101" i="7"/>
  <c r="Q101" i="7"/>
  <c r="Q100" i="7" s="1"/>
  <c r="Q99" i="7" s="1"/>
  <c r="P101" i="7"/>
  <c r="O101" i="7"/>
  <c r="O100" i="7" s="1"/>
  <c r="O99" i="7" s="1"/>
  <c r="N101" i="7"/>
  <c r="M101" i="7"/>
  <c r="M100" i="7" s="1"/>
  <c r="M99" i="7" s="1"/>
  <c r="L101" i="7"/>
  <c r="K101" i="7"/>
  <c r="K100" i="7" s="1"/>
  <c r="K99" i="7" s="1"/>
  <c r="J101" i="7"/>
  <c r="I101" i="7"/>
  <c r="I34" i="9"/>
  <c r="I33" i="9"/>
  <c r="I27" i="9"/>
  <c r="I24" i="9"/>
  <c r="I22" i="9"/>
  <c r="I19" i="9"/>
  <c r="I12" i="9"/>
  <c r="M91" i="7"/>
  <c r="R91" i="7"/>
  <c r="S91" i="7"/>
  <c r="Q91" i="7"/>
  <c r="P91" i="7"/>
  <c r="O91" i="7"/>
  <c r="N91" i="7"/>
  <c r="L91" i="7"/>
  <c r="K91" i="7"/>
  <c r="J91" i="7"/>
  <c r="H94" i="7"/>
  <c r="H93" i="7"/>
  <c r="H92" i="7"/>
  <c r="H90" i="7"/>
  <c r="H88" i="7"/>
  <c r="H95" i="7"/>
  <c r="H83" i="7"/>
  <c r="H82" i="7"/>
  <c r="H81" i="7"/>
  <c r="H80" i="7"/>
  <c r="L100" i="7" l="1"/>
  <c r="L99" i="7" s="1"/>
  <c r="P100" i="7"/>
  <c r="P99" i="7" s="1"/>
  <c r="H28" i="5"/>
  <c r="I100" i="7"/>
  <c r="I28" i="5"/>
  <c r="S100" i="7"/>
  <c r="S99" i="7" s="1"/>
  <c r="S98" i="7" s="1"/>
  <c r="R100" i="7"/>
  <c r="R99" i="7" s="1"/>
  <c r="R98" i="7" s="1"/>
  <c r="N100" i="7"/>
  <c r="N99" i="7" s="1"/>
  <c r="N98" i="7" s="1"/>
  <c r="J86" i="7"/>
  <c r="J85" i="7" s="1"/>
  <c r="R86" i="7"/>
  <c r="R85" i="7" s="1"/>
  <c r="H110" i="7"/>
  <c r="I99" i="7"/>
  <c r="H101" i="7"/>
  <c r="J100" i="7"/>
  <c r="L98" i="7"/>
  <c r="I57" i="7"/>
  <c r="K98" i="7"/>
  <c r="O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S86" i="7"/>
  <c r="S85" i="7" s="1"/>
  <c r="S43" i="7"/>
  <c r="S14" i="7"/>
  <c r="S13" i="7" s="1"/>
  <c r="R14" i="7"/>
  <c r="R13" i="7" s="1"/>
  <c r="P98" i="7"/>
  <c r="Q43" i="7"/>
  <c r="L43" i="7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L42" i="7"/>
  <c r="I98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K12" i="7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J33" i="9" s="1"/>
  <c r="Q33" i="9"/>
  <c r="K9" i="7" l="1"/>
  <c r="L9" i="7"/>
  <c r="H98" i="7"/>
  <c r="H99" i="7"/>
  <c r="J9" i="7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R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I24" i="5" l="1"/>
  <c r="H24" i="5"/>
  <c r="H23" i="5" s="1"/>
  <c r="G24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G23" i="5"/>
  <c r="I26" i="5"/>
  <c r="H12" i="7"/>
  <c r="H9" i="7" s="1"/>
  <c r="H26" i="5"/>
  <c r="H29" i="5" s="1"/>
  <c r="H146" i="7"/>
  <c r="I144" i="7"/>
  <c r="H144" i="7" s="1"/>
  <c r="H145" i="7"/>
  <c r="H14" i="7"/>
  <c r="H13" i="7"/>
  <c r="G27" i="5" l="1"/>
  <c r="G26" i="5" s="1"/>
  <c r="G29" i="5" s="1"/>
  <c r="I29" i="5"/>
</calcChain>
</file>

<file path=xl/sharedStrings.xml><?xml version="1.0" encoding="utf-8"?>
<sst xmlns="http://schemas.openxmlformats.org/spreadsheetml/2006/main" count="290" uniqueCount="154">
  <si>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</si>
  <si>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</si>
  <si>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</si>
  <si>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</si>
  <si>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</si>
  <si>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</si>
  <si>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</si>
  <si>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</si>
  <si>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</si>
  <si>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</si>
  <si>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</si>
  <si>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</si>
  <si>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</si>
  <si>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</si>
  <si>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</si>
  <si>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</si>
  <si>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</si>
  <si>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</si>
  <si>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</si>
  <si>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</si>
  <si>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</si>
  <si>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</si>
  <si>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</si>
  <si>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</si>
  <si>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</si>
  <si>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</si>
  <si>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</si>
  <si>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</si>
  <si>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</si>
  <si>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</si>
  <si>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</si>
  <si>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</si>
  <si>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</si>
  <si>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</si>
  <si>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</si>
  <si>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</si>
  <si>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</si>
  <si>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</si>
  <si>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</si>
  <si>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</si>
  <si>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</si>
  <si>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</si>
  <si>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</si>
  <si>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</si>
  <si>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</si>
  <si>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</si>
  <si>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</si>
  <si>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</si>
  <si>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</si>
  <si>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</si>
  <si>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</si>
  <si>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</si>
  <si>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</si>
  <si>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</si>
  <si>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</si>
  <si>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</si>
  <si>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</si>
  <si>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</si>
  <si>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</si>
  <si>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</si>
  <si>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</si>
  <si>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</si>
  <si>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</si>
  <si>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</si>
  <si>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</si>
  <si>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</si>
  <si>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</si>
  <si>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</si>
  <si>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</si>
  <si>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</si>
  <si>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</si>
  <si>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</si>
  <si>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</si>
  <si>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</si>
  <si>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</si>
  <si>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</si>
  <si>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</si>
  <si>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</si>
  <si>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</si>
  <si>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</si>
  <si>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</si>
  <si>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</si>
  <si>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</si>
  <si>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</si>
  <si>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</si>
  <si>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</si>
  <si>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</si>
  <si>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</si>
  <si>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</si>
  <si>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</si>
  <si>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</si>
  <si>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</si>
  <si>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</si>
  <si>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</si>
  <si>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</si>
  <si>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</si>
  <si>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</si>
  <si>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</si>
  <si>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</si>
  <si>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</si>
  <si>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</si>
  <si>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</si>
  <si>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</si>
  <si>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</si>
  <si>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</si>
  <si>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</si>
  <si>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</si>
  <si>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</si>
  <si>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</si>
  <si>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</si>
  <si>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</si>
  <si>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</si>
  <si>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</si>
  <si>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</si>
  <si>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</si>
  <si>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</si>
  <si>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</si>
  <si>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</si>
  <si>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</si>
  <si>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</si>
  <si>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</si>
  <si>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</si>
  <si>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</si>
  <si>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</si>
  <si>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</si>
  <si>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</si>
  <si>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</si>
  <si>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</si>
  <si>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</si>
  <si>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</si>
  <si>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</si>
  <si>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</si>
  <si>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</si>
  <si>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</si>
  <si>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</si>
  <si>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</si>
  <si>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</si>
  <si>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</si>
  <si>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</si>
  <si>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</si>
  <si>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</si>
  <si>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</si>
  <si>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</si>
  <si>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</si>
  <si>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</si>
  <si>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Šemovcu,30.11.</t>
  </si>
  <si>
    <t>402-01/15-01/92</t>
  </si>
  <si>
    <t>OSNOVNA ŠKOLA ŠEMOVEC</t>
  </si>
  <si>
    <t>ŠEMOVEC,PLITVIČKA 2</t>
  </si>
  <si>
    <t>2186-136-01-15-1</t>
  </si>
  <si>
    <t xml:space="preserve">Temeljem odredbi članka 17. i 20. Zakona o proračunu ("Narodne novine"broj 87/08,136/12 i 15/15) te članka 54.Statuta Školski odbor Osnovne škole Šemovec na sjednici održanoj dana30.11.2015.godine donosi </t>
  </si>
  <si>
    <t>Šemovec</t>
  </si>
  <si>
    <t>30.studeni 2015.</t>
  </si>
  <si>
    <t>Maja Vitković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</si>
</sst>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6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6" applyFont="1" applyFill="1" applyBorder="1" applyProtection="1">
      <protection hidden="1"/>
    </xf>
    <xf numFmtId="164" fontId="54" fillId="0" borderId="0" xfId="6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6" applyNumberFormat="1" applyFont="1" applyFill="1" applyBorder="1" applyAlignment="1" applyProtection="1">
      <alignment horizontal="right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 hidden="1"/>
    </xf>
    <xf numFmtId="0" fontId="54" fillId="0" borderId="116" xfId="6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7" customWidth="1"/>
  </cols>
  <sheetData>
    <row r="1" spans="1:2" ht="66.75" customHeight="1" x14ac:dyDescent="0.25">
      <c r="A1" s="151" t="s">
        <v>115</v>
      </c>
      <c r="B1" s="130"/>
    </row>
    <row r="2" spans="1:2" ht="18" x14ac:dyDescent="0.25">
      <c r="A2" s="151"/>
      <c r="B2" s="130"/>
    </row>
    <row r="3" spans="1:2" s="150" customFormat="1" x14ac:dyDescent="0.25">
      <c r="A3" s="135" t="s">
        <v>120</v>
      </c>
    </row>
    <row r="4" spans="1:2" ht="6" customHeight="1" x14ac:dyDescent="0.25">
      <c r="A4" s="132"/>
    </row>
    <row r="5" spans="1:2" ht="45" x14ac:dyDescent="0.25">
      <c r="A5" s="153" t="s">
        <v>121</v>
      </c>
    </row>
    <row r="6" spans="1:2" ht="34.5" customHeight="1" x14ac:dyDescent="0.25">
      <c r="A6" s="152" t="s">
        <v>123</v>
      </c>
    </row>
    <row r="7" spans="1:2" ht="30.75" x14ac:dyDescent="0.25">
      <c r="A7" s="154" t="s">
        <v>122</v>
      </c>
    </row>
    <row r="8" spans="1:2" x14ac:dyDescent="0.25">
      <c r="A8" s="134"/>
    </row>
    <row r="9" spans="1:2" s="150" customFormat="1" ht="15.75" x14ac:dyDescent="0.25">
      <c r="A9" s="136" t="s">
        <v>116</v>
      </c>
    </row>
    <row r="10" spans="1:2" ht="6" customHeight="1" x14ac:dyDescent="0.25">
      <c r="A10" s="132"/>
    </row>
    <row r="11" spans="1:2" x14ac:dyDescent="0.25">
      <c r="A11" s="133" t="s">
        <v>124</v>
      </c>
    </row>
    <row r="12" spans="1:2" ht="30" x14ac:dyDescent="0.25">
      <c r="A12" s="133" t="s">
        <v>119</v>
      </c>
    </row>
    <row r="13" spans="1:2" x14ac:dyDescent="0.25">
      <c r="A13" s="134" t="s">
        <v>125</v>
      </c>
    </row>
    <row r="14" spans="1:2" ht="30" x14ac:dyDescent="0.25">
      <c r="A14" s="134" t="s">
        <v>126</v>
      </c>
    </row>
    <row r="15" spans="1:2" ht="30" x14ac:dyDescent="0.25">
      <c r="A15" s="135" t="s">
        <v>127</v>
      </c>
    </row>
    <row r="16" spans="1:2" x14ac:dyDescent="0.25">
      <c r="A16" s="135"/>
    </row>
    <row r="17" spans="1:1" s="150" customFormat="1" ht="15.75" x14ac:dyDescent="0.25">
      <c r="A17" s="136" t="s">
        <v>117</v>
      </c>
    </row>
    <row r="18" spans="1:1" ht="6" customHeight="1" x14ac:dyDescent="0.25">
      <c r="A18" s="135"/>
    </row>
    <row r="19" spans="1:1" x14ac:dyDescent="0.25">
      <c r="A19" s="134" t="s">
        <v>128</v>
      </c>
    </row>
    <row r="20" spans="1:1" ht="45" x14ac:dyDescent="0.25">
      <c r="A20" s="134" t="s">
        <v>130</v>
      </c>
    </row>
    <row r="21" spans="1:1" x14ac:dyDescent="0.25">
      <c r="A21" s="134"/>
    </row>
    <row r="22" spans="1:1" s="150" customFormat="1" ht="15.75" x14ac:dyDescent="0.25">
      <c r="A22" s="136" t="s">
        <v>118</v>
      </c>
    </row>
    <row r="23" spans="1:1" ht="6" customHeight="1" x14ac:dyDescent="0.25">
      <c r="A23" s="134"/>
    </row>
    <row r="24" spans="1:1" x14ac:dyDescent="0.25">
      <c r="A24" s="134" t="s">
        <v>129</v>
      </c>
    </row>
    <row r="25" spans="1:1" ht="63.75" customHeight="1" x14ac:dyDescent="0.25">
      <c r="A25" s="134" t="s">
        <v>131</v>
      </c>
    </row>
    <row r="26" spans="1:1" ht="30.75" x14ac:dyDescent="0.25">
      <c r="A26" s="154" t="s">
        <v>132</v>
      </c>
    </row>
    <row r="27" spans="1:1" ht="45" x14ac:dyDescent="0.25">
      <c r="A27" s="155" t="s">
        <v>106</v>
      </c>
    </row>
    <row r="28" spans="1:1" ht="90" x14ac:dyDescent="0.25">
      <c r="A28" s="155" t="s">
        <v>112</v>
      </c>
    </row>
    <row r="29" spans="1:1" ht="30" x14ac:dyDescent="0.25">
      <c r="A29" s="155" t="s">
        <v>114</v>
      </c>
    </row>
    <row r="30" spans="1:1" x14ac:dyDescent="0.25">
      <c r="A30" s="134"/>
    </row>
    <row r="31" spans="1:1" ht="15.75" x14ac:dyDescent="0.25">
      <c r="A31" s="136"/>
    </row>
    <row r="32" spans="1:1" x14ac:dyDescent="0.25">
      <c r="A32" s="134"/>
    </row>
    <row r="33" spans="1:1" x14ac:dyDescent="0.25">
      <c r="A33" s="134"/>
    </row>
    <row r="34" spans="1:1" ht="15.75" x14ac:dyDescent="0.25">
      <c r="A34" s="136"/>
    </row>
    <row r="35" spans="1:1" x14ac:dyDescent="0.25">
      <c r="A35" s="134"/>
    </row>
    <row r="36" spans="1:1" x14ac:dyDescent="0.25">
      <c r="A36" s="134"/>
    </row>
    <row r="37" spans="1:1" ht="15.75" x14ac:dyDescent="0.25">
      <c r="A37" s="136"/>
    </row>
    <row r="38" spans="1:1" x14ac:dyDescent="0.25">
      <c r="A38" s="134"/>
    </row>
    <row r="39" spans="1:1" x14ac:dyDescent="0.25">
      <c r="A39" s="134"/>
    </row>
    <row r="40" spans="1:1" ht="15.75" x14ac:dyDescent="0.25">
      <c r="A40" s="136"/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ht="24.75" customHeight="1" x14ac:dyDescent="0.25">
      <c r="A44" s="136"/>
    </row>
    <row r="45" spans="1:1" x14ac:dyDescent="0.25">
      <c r="A45" s="134"/>
    </row>
    <row r="46" spans="1:1" x14ac:dyDescent="0.25">
      <c r="A46" s="134"/>
    </row>
    <row r="47" spans="1:1" x14ac:dyDescent="0.25">
      <c r="A47" s="134"/>
    </row>
    <row r="48" spans="1:1" ht="15.75" x14ac:dyDescent="0.25">
      <c r="A48" s="136"/>
    </row>
    <row r="49" spans="1:1" x14ac:dyDescent="0.25">
      <c r="A49" s="134"/>
    </row>
    <row r="50" spans="1:1" ht="88.5" customHeight="1" x14ac:dyDescent="0.25">
      <c r="A50" s="137"/>
    </row>
    <row r="51" spans="1:1" x14ac:dyDescent="0.25">
      <c r="A51" s="138"/>
    </row>
    <row r="52" spans="1:1" ht="15.75" x14ac:dyDescent="0.25">
      <c r="A52" s="139"/>
    </row>
    <row r="53" spans="1:1" x14ac:dyDescent="0.25">
      <c r="A53" s="140"/>
    </row>
    <row r="54" spans="1:1" ht="72" customHeight="1" x14ac:dyDescent="0.25">
      <c r="A54" s="133"/>
    </row>
    <row r="55" spans="1:1" ht="51" customHeight="1" x14ac:dyDescent="0.25">
      <c r="A55" s="133"/>
    </row>
    <row r="56" spans="1:1" ht="70.5" customHeight="1" x14ac:dyDescent="0.25">
      <c r="A56" s="133"/>
    </row>
    <row r="57" spans="1:1" ht="15.75" x14ac:dyDescent="0.25">
      <c r="A57" s="137"/>
    </row>
    <row r="58" spans="1:1" ht="72" customHeight="1" x14ac:dyDescent="0.25">
      <c r="A58" s="133"/>
    </row>
    <row r="59" spans="1:1" x14ac:dyDescent="0.25">
      <c r="A59" s="133"/>
    </row>
    <row r="60" spans="1:1" x14ac:dyDescent="0.25">
      <c r="A60" s="133"/>
    </row>
    <row r="61" spans="1:1" ht="30.75" customHeight="1" x14ac:dyDescent="0.25">
      <c r="A61" s="133"/>
    </row>
    <row r="62" spans="1:1" ht="44.25" customHeight="1" x14ac:dyDescent="0.25">
      <c r="A62" s="133"/>
    </row>
    <row r="63" spans="1:1" x14ac:dyDescent="0.25">
      <c r="A63" s="133"/>
    </row>
    <row r="64" spans="1:1" ht="21.75" customHeight="1" x14ac:dyDescent="0.25">
      <c r="A64" s="133"/>
    </row>
    <row r="65" spans="1:1" ht="66.75" customHeight="1" x14ac:dyDescent="0.25">
      <c r="A65" s="133"/>
    </row>
    <row r="66" spans="1:1" x14ac:dyDescent="0.25">
      <c r="A66" s="133"/>
    </row>
    <row r="67" spans="1:1" ht="20.25" customHeight="1" x14ac:dyDescent="0.25">
      <c r="A67" s="133"/>
    </row>
    <row r="68" spans="1:1" ht="37.5" customHeight="1" x14ac:dyDescent="0.25">
      <c r="A68" s="133"/>
    </row>
    <row r="69" spans="1:1" x14ac:dyDescent="0.25">
      <c r="A69" s="133"/>
    </row>
    <row r="70" spans="1:1" ht="19.5" customHeight="1" x14ac:dyDescent="0.25">
      <c r="A70" s="133"/>
    </row>
    <row r="71" spans="1:1" ht="35.25" customHeight="1" x14ac:dyDescent="0.25">
      <c r="A71" s="133"/>
    </row>
    <row r="72" spans="1:1" x14ac:dyDescent="0.25">
      <c r="A72" s="133"/>
    </row>
    <row r="73" spans="1:1" x14ac:dyDescent="0.25">
      <c r="A73" s="133"/>
    </row>
    <row r="74" spans="1:1" ht="97.5" customHeight="1" x14ac:dyDescent="0.25">
      <c r="A74" s="133"/>
    </row>
    <row r="75" spans="1:1" ht="60.75" customHeight="1" x14ac:dyDescent="0.25">
      <c r="A75" s="141"/>
    </row>
    <row r="76" spans="1:1" ht="15.75" x14ac:dyDescent="0.25">
      <c r="A76" s="131"/>
    </row>
    <row r="77" spans="1:1" x14ac:dyDescent="0.25">
      <c r="A77" s="142"/>
    </row>
    <row r="78" spans="1:1" x14ac:dyDescent="0.25">
      <c r="A78" s="142"/>
    </row>
    <row r="79" spans="1:1" x14ac:dyDescent="0.25">
      <c r="A79" s="142"/>
    </row>
    <row r="80" spans="1:1" x14ac:dyDescent="0.25">
      <c r="A80" s="142"/>
    </row>
    <row r="81" spans="1:1" x14ac:dyDescent="0.25">
      <c r="A81" s="142"/>
    </row>
    <row r="82" spans="1:1" x14ac:dyDescent="0.25">
      <c r="A82" s="142"/>
    </row>
    <row r="83" spans="1:1" x14ac:dyDescent="0.25">
      <c r="A83" s="143"/>
    </row>
    <row r="84" spans="1:1" ht="105" customHeight="1" x14ac:dyDescent="0.25">
      <c r="A84" s="144"/>
    </row>
    <row r="85" spans="1:1" ht="84" customHeight="1" x14ac:dyDescent="0.25">
      <c r="A85" s="142"/>
    </row>
    <row r="86" spans="1:1" ht="76.5" customHeight="1" x14ac:dyDescent="0.25">
      <c r="A86" s="142"/>
    </row>
    <row r="87" spans="1:1" x14ac:dyDescent="0.25">
      <c r="A87" s="145"/>
    </row>
    <row r="88" spans="1:1" x14ac:dyDescent="0.25">
      <c r="A88" s="146"/>
    </row>
    <row r="89" spans="1:1" ht="333" customHeight="1" x14ac:dyDescent="0.25"/>
    <row r="90" spans="1:1" x14ac:dyDescent="0.25">
      <c r="A90" s="148"/>
    </row>
    <row r="91" spans="1:1" x14ac:dyDescent="0.25">
      <c r="A91" s="142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tabSelected="1" view="pageBreakPreview" topLeftCell="A19" zoomScale="80" zoomScaleNormal="100" zoomScaleSheetLayoutView="80" workbookViewId="0">
      <selection activeCell="H51" sqref="H5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2"/>
      <c r="B2" s="352"/>
      <c r="C2" s="352"/>
      <c r="D2" s="352"/>
      <c r="E2" s="352"/>
      <c r="F2" s="352"/>
      <c r="G2" s="352"/>
      <c r="H2" s="352"/>
    </row>
    <row r="3" spans="1:9" ht="16.5" customHeight="1" x14ac:dyDescent="0.25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6" t="s">
        <v>13</v>
      </c>
      <c r="C5" s="356"/>
      <c r="D5" s="356"/>
      <c r="E5" s="356"/>
      <c r="F5" s="6"/>
      <c r="G5" s="6"/>
    </row>
    <row r="6" spans="1:9" s="7" customFormat="1" ht="15" x14ac:dyDescent="0.25">
      <c r="B6" s="357" t="s">
        <v>147</v>
      </c>
      <c r="C6" s="357"/>
      <c r="D6" s="357"/>
      <c r="E6" s="357"/>
      <c r="F6" s="8"/>
      <c r="G6" s="8"/>
    </row>
    <row r="7" spans="1:9" s="9" customFormat="1" ht="15" x14ac:dyDescent="0.25">
      <c r="B7" s="358" t="s">
        <v>148</v>
      </c>
      <c r="C7" s="358"/>
      <c r="D7" s="358"/>
      <c r="E7" s="358"/>
    </row>
    <row r="8" spans="1:9" x14ac:dyDescent="0.25">
      <c r="B8" s="3" t="s">
        <v>20</v>
      </c>
      <c r="C8" s="359" t="s">
        <v>146</v>
      </c>
      <c r="D8" s="359"/>
      <c r="E8" s="359"/>
      <c r="F8" s="10"/>
      <c r="G8" s="10"/>
    </row>
    <row r="9" spans="1:9" x14ac:dyDescent="0.25">
      <c r="B9" s="3" t="s">
        <v>21</v>
      </c>
      <c r="C9" s="359" t="s">
        <v>149</v>
      </c>
      <c r="D9" s="359"/>
      <c r="E9" s="359"/>
      <c r="F9" s="10"/>
      <c r="G9" s="10"/>
    </row>
    <row r="10" spans="1:9" ht="18.75" customHeight="1" x14ac:dyDescent="0.25">
      <c r="B10" s="348" t="s">
        <v>151</v>
      </c>
      <c r="C10" s="348"/>
      <c r="D10" s="3" t="s">
        <v>22</v>
      </c>
      <c r="E10" s="27" t="s">
        <v>152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3" t="s">
        <v>150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 x14ac:dyDescent="0.25"/>
    <row r="14" spans="1:9" ht="22.5" customHeight="1" x14ac:dyDescent="0.25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 x14ac:dyDescent="0.25">
      <c r="A15" s="354" t="str">
        <f>B6</f>
        <v>OSNOVNA ŠKOLA ŠEMOVEC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 x14ac:dyDescent="0.25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 x14ac:dyDescent="0.25"/>
    <row r="18" spans="1:16384" ht="21.75" customHeight="1" x14ac:dyDescent="0.25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 x14ac:dyDescent="0.25"/>
    <row r="20" spans="1:16384" s="2" customFormat="1" ht="26.25" thickBot="1" x14ac:dyDescent="0.3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 x14ac:dyDescent="0.3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25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5" customHeight="1" x14ac:dyDescent="0.25">
      <c r="A23" s="291" t="s">
        <v>26</v>
      </c>
      <c r="B23" s="347" t="s">
        <v>24</v>
      </c>
      <c r="C23" s="347"/>
      <c r="D23" s="347"/>
      <c r="E23" s="347"/>
      <c r="F23" s="347"/>
      <c r="G23" s="292">
        <f>SUM(G24:G25)</f>
        <v>4433300</v>
      </c>
      <c r="H23" s="292">
        <f t="shared" ref="H23:I23" si="0">SUM(H24:H25)</f>
        <v>4433300</v>
      </c>
      <c r="I23" s="293">
        <f t="shared" si="0"/>
        <v>4433300</v>
      </c>
    </row>
    <row r="24" spans="1:16384" ht="24.95" customHeight="1" x14ac:dyDescent="0.25">
      <c r="A24" s="294"/>
      <c r="B24" s="361" t="s">
        <v>28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</f>
        <v>4433300</v>
      </c>
      <c r="H24" s="70">
        <f>'2. Plan prihoda i primitaka'!R12+'2. Plan prihoda i primitaka'!R20+'2. Plan prihoda i primitaka'!R22+'2. Plan prihoda i primitaka'!R24+'2. Plan prihoda i primitaka'!R27</f>
        <v>4433300</v>
      </c>
      <c r="I24" s="276">
        <f>'2. Plan prihoda i primitaka'!AB12+'2. Plan prihoda i primitaka'!AB20+'2. Plan prihoda i primitaka'!AB22+'2. Plan prihoda i primitaka'!AB24+'2. Plan prihoda i primitaka'!AB27</f>
        <v>4433300</v>
      </c>
    </row>
    <row r="25" spans="1:16384" ht="24.95" customHeight="1" x14ac:dyDescent="0.25">
      <c r="A25" s="294"/>
      <c r="B25" s="361" t="s">
        <v>29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5" customHeight="1" x14ac:dyDescent="0.25">
      <c r="A26" s="291" t="s">
        <v>27</v>
      </c>
      <c r="B26" s="347" t="s">
        <v>25</v>
      </c>
      <c r="C26" s="347"/>
      <c r="D26" s="347"/>
      <c r="E26" s="347"/>
      <c r="F26" s="347"/>
      <c r="G26" s="292">
        <f>SUM(G27:G28)</f>
        <v>4433300</v>
      </c>
      <c r="H26" s="292">
        <f t="shared" ref="H26:I26" si="1">SUM(H27:H28)</f>
        <v>4433300</v>
      </c>
      <c r="I26" s="293">
        <f t="shared" si="1"/>
        <v>4433300</v>
      </c>
    </row>
    <row r="27" spans="1:16384" ht="24.95" customHeight="1" x14ac:dyDescent="0.25">
      <c r="A27" s="294"/>
      <c r="B27" s="361" t="s">
        <v>30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4331300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4331300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4331300</v>
      </c>
    </row>
    <row r="28" spans="1:16384" ht="24.95" customHeight="1" x14ac:dyDescent="0.25">
      <c r="A28" s="295"/>
      <c r="B28" s="362" t="s">
        <v>31</v>
      </c>
      <c r="C28" s="362"/>
      <c r="D28" s="362"/>
      <c r="E28" s="362"/>
      <c r="F28" s="362"/>
      <c r="G28" s="71">
        <f>'3. Plan rashoda i izdataka'!H31+'3. Plan rashoda i izdataka'!H51+'3. Plan rashoda i izdataka'!H110</f>
        <v>102000</v>
      </c>
      <c r="H28" s="71">
        <f>'3. Plan rashoda i izdataka'!R31+'3. Plan rashoda i izdataka'!R51+'3. Plan rashoda i izdataka'!N110</f>
        <v>102000</v>
      </c>
      <c r="I28" s="296">
        <f>'3. Plan rashoda i izdataka'!S31+'3. Plan rashoda i izdataka'!S51+'3. Plan rashoda i izdataka'!S110</f>
        <v>102000</v>
      </c>
      <c r="J28" s="71">
        <f>'3. Plan rashoda i izdataka'!K31+'3. Plan rashoda i izdataka'!K51</f>
        <v>0</v>
      </c>
      <c r="K28" s="71">
        <f>'3. Plan rashoda i izdataka'!L31+'3. Plan rashoda i izdataka'!L51</f>
        <v>30000</v>
      </c>
      <c r="L28" s="71">
        <f>'3. Plan rashoda i izdataka'!M31+'3. Plan rashoda i izdataka'!M51</f>
        <v>0</v>
      </c>
      <c r="M28" s="71">
        <f>'3. Plan rashoda i izdataka'!N31+'3. Plan rashoda i izdataka'!N51</f>
        <v>14000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87000</v>
      </c>
      <c r="R28" s="71">
        <f>'3. Plan rashoda i izdataka'!S31+'3. Plan rashoda i izdataka'!S51</f>
        <v>87000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5" customHeight="1" x14ac:dyDescent="0.25">
      <c r="A29" s="297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5" customHeight="1" x14ac:dyDescent="0.25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5" customHeight="1" x14ac:dyDescent="0.25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5" customHeight="1" x14ac:dyDescent="0.25">
      <c r="A32" s="297"/>
      <c r="B32" s="360" t="s">
        <v>33</v>
      </c>
      <c r="C32" s="360"/>
      <c r="D32" s="360"/>
      <c r="E32" s="360"/>
      <c r="F32" s="360"/>
      <c r="G32" s="98"/>
      <c r="H32" s="98"/>
      <c r="I32" s="301"/>
    </row>
    <row r="33" spans="1:12" s="18" customFormat="1" ht="24.95" customHeight="1" x14ac:dyDescent="0.25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5" customHeight="1" x14ac:dyDescent="0.25">
      <c r="A34" s="291" t="s">
        <v>34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5" customHeight="1" x14ac:dyDescent="0.25">
      <c r="A35" s="294"/>
      <c r="B35" s="361" t="s">
        <v>35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5" customHeight="1" x14ac:dyDescent="0.25">
      <c r="A36" s="295"/>
      <c r="B36" s="362" t="s">
        <v>36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5" customHeight="1" x14ac:dyDescent="0.25">
      <c r="A37" s="297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5" customHeight="1" x14ac:dyDescent="0.25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5" customHeight="1" x14ac:dyDescent="0.25">
      <c r="A39" s="291" t="s">
        <v>38</v>
      </c>
      <c r="B39" s="347" t="s">
        <v>40</v>
      </c>
      <c r="C39" s="347"/>
      <c r="D39" s="347"/>
      <c r="E39" s="347"/>
      <c r="F39" s="347"/>
      <c r="G39" s="292"/>
      <c r="H39" s="16"/>
      <c r="I39" s="300"/>
    </row>
    <row r="40" spans="1:12" s="7" customFormat="1" ht="24.95" customHeight="1" x14ac:dyDescent="0.25">
      <c r="A40" s="304"/>
      <c r="B40" s="360" t="s">
        <v>39</v>
      </c>
      <c r="C40" s="360"/>
      <c r="D40" s="360"/>
      <c r="E40" s="360"/>
      <c r="F40" s="360"/>
      <c r="G40" s="19">
        <f>G32+G37</f>
        <v>0</v>
      </c>
      <c r="H40" s="19">
        <f>H32+H37</f>
        <v>0</v>
      </c>
      <c r="I40" s="298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1" customFormat="1" ht="45" customHeight="1" x14ac:dyDescent="0.25">
      <c r="A44" s="3"/>
    </row>
    <row r="45" spans="1:12" s="321" customFormat="1" ht="7.5" customHeight="1" x14ac:dyDescent="0.25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 x14ac:dyDescent="0.2">
      <c r="B46" s="323" t="s">
        <v>135</v>
      </c>
      <c r="C46" s="364" t="s">
        <v>145</v>
      </c>
      <c r="D46" s="364"/>
      <c r="E46" s="364"/>
      <c r="F46" s="325" t="s">
        <v>136</v>
      </c>
      <c r="G46" s="367">
        <v>2015</v>
      </c>
      <c r="H46" s="367"/>
      <c r="I46" s="316" t="s">
        <v>137</v>
      </c>
      <c r="J46" s="316"/>
      <c r="K46" s="363" t="s">
        <v>134</v>
      </c>
      <c r="L46" s="363"/>
    </row>
    <row r="47" spans="1:12" s="317" customFormat="1" ht="15" x14ac:dyDescent="0.25"/>
    <row r="48" spans="1:12" s="317" customFormat="1" ht="15" x14ac:dyDescent="0.25"/>
    <row r="49" spans="1:12" s="317" customFormat="1" ht="15" x14ac:dyDescent="0.25"/>
    <row r="50" spans="1:12" s="317" customFormat="1" ht="15" x14ac:dyDescent="0.2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 x14ac:dyDescent="0.2">
      <c r="A51" s="365"/>
      <c r="B51" s="365"/>
      <c r="C51" s="365"/>
      <c r="D51" s="365"/>
      <c r="E51" s="365"/>
      <c r="F51" s="366" t="s">
        <v>133</v>
      </c>
      <c r="G51" s="330"/>
      <c r="H51" s="324" t="s">
        <v>153</v>
      </c>
      <c r="I51" s="318"/>
      <c r="J51" s="319"/>
      <c r="K51" s="319"/>
    </row>
    <row r="52" spans="1:12" s="317" customFormat="1" ht="15" x14ac:dyDescent="0.2">
      <c r="B52" s="320"/>
      <c r="C52" s="320"/>
      <c r="D52" s="320"/>
      <c r="E52" s="320"/>
      <c r="F52" s="366"/>
      <c r="G52" s="368" t="s">
        <v>138</v>
      </c>
      <c r="H52" s="368"/>
      <c r="I52" s="331"/>
      <c r="J52" s="320"/>
      <c r="K52" s="320"/>
      <c r="L52" s="320"/>
    </row>
    <row r="53" spans="1:12" s="321" customFormat="1" ht="15.75" x14ac:dyDescent="0.25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P34" activePane="bottomRight" state="frozen"/>
      <selection activeCell="B6" sqref="B6:E6"/>
      <selection pane="topRight" activeCell="B6" sqref="B6:E6"/>
      <selection pane="bottomLeft" activeCell="B6" sqref="B6:E6"/>
      <selection pane="bottomRight" activeCell="W25" sqref="W25"/>
    </sheetView>
  </sheetViews>
  <sheetFormatPr defaultColWidth="9.140625" defaultRowHeight="0" customHeight="1" zeroHeight="1" x14ac:dyDescent="0.25"/>
  <cols>
    <col min="1" max="2" width="2.42578125" style="56" customWidth="1"/>
    <col min="3" max="3" width="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5" bestFit="1" customWidth="1"/>
    <col min="19" max="27" width="14.7109375" style="22" customWidth="1"/>
    <col min="28" max="28" width="14.42578125" style="55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4.25" x14ac:dyDescent="0.25"/>
    <row r="5" spans="1:37" s="2" customFormat="1" ht="61.5" customHeight="1" thickBot="1" x14ac:dyDescent="0.3">
      <c r="A5" s="349" t="s">
        <v>60</v>
      </c>
      <c r="B5" s="350"/>
      <c r="C5" s="350"/>
      <c r="D5" s="350" t="s">
        <v>42</v>
      </c>
      <c r="E5" s="350"/>
      <c r="F5" s="350"/>
      <c r="G5" s="388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 x14ac:dyDescent="0.3">
      <c r="A6" s="389">
        <v>1</v>
      </c>
      <c r="B6" s="390"/>
      <c r="C6" s="390"/>
      <c r="D6" s="390"/>
      <c r="E6" s="390"/>
      <c r="F6" s="390"/>
      <c r="G6" s="391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25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25">
      <c r="A8" s="182"/>
      <c r="B8" s="392" t="str">
        <f>'1. Sažetak'!B6:E6</f>
        <v>OSNOVNA ŠKOLA ŠEMOVEC</v>
      </c>
      <c r="C8" s="392"/>
      <c r="D8" s="392"/>
      <c r="E8" s="392"/>
      <c r="F8" s="392"/>
      <c r="G8" s="393"/>
      <c r="H8" s="30">
        <f>SUM(I8:Q8)</f>
        <v>4433300</v>
      </c>
      <c r="I8" s="34">
        <f>I11+I33+I29</f>
        <v>370000</v>
      </c>
      <c r="J8" s="34">
        <f t="shared" ref="J8:AK8" si="0">J11+J33+J29</f>
        <v>46000</v>
      </c>
      <c r="K8" s="34">
        <f t="shared" si="0"/>
        <v>3251600</v>
      </c>
      <c r="L8" s="34">
        <f t="shared" si="0"/>
        <v>331100</v>
      </c>
      <c r="M8" s="34">
        <f t="shared" si="0"/>
        <v>1500</v>
      </c>
      <c r="N8" s="34">
        <f t="shared" si="0"/>
        <v>428100</v>
      </c>
      <c r="O8" s="34">
        <f t="shared" si="0"/>
        <v>5000</v>
      </c>
      <c r="P8" s="34">
        <f t="shared" si="0"/>
        <v>0</v>
      </c>
      <c r="Q8" s="34">
        <f t="shared" si="0"/>
        <v>0</v>
      </c>
      <c r="R8" s="34">
        <f t="shared" si="0"/>
        <v>4433300</v>
      </c>
      <c r="S8" s="34">
        <f t="shared" si="0"/>
        <v>370000</v>
      </c>
      <c r="T8" s="34">
        <f t="shared" si="0"/>
        <v>46000</v>
      </c>
      <c r="U8" s="34">
        <f t="shared" si="0"/>
        <v>3251600</v>
      </c>
      <c r="V8" s="34">
        <f t="shared" si="0"/>
        <v>331100</v>
      </c>
      <c r="W8" s="34">
        <f t="shared" si="0"/>
        <v>1500</v>
      </c>
      <c r="X8" s="34">
        <f t="shared" si="0"/>
        <v>428100</v>
      </c>
      <c r="Y8" s="34">
        <f t="shared" si="0"/>
        <v>5000</v>
      </c>
      <c r="Z8" s="34">
        <f t="shared" si="0"/>
        <v>0</v>
      </c>
      <c r="AA8" s="34">
        <f t="shared" si="0"/>
        <v>0</v>
      </c>
      <c r="AB8" s="34">
        <f t="shared" si="0"/>
        <v>4433300</v>
      </c>
      <c r="AC8" s="34">
        <f t="shared" si="0"/>
        <v>370000</v>
      </c>
      <c r="AD8" s="34">
        <f t="shared" si="0"/>
        <v>46000</v>
      </c>
      <c r="AE8" s="34">
        <f t="shared" si="0"/>
        <v>3251600</v>
      </c>
      <c r="AF8" s="34">
        <f t="shared" si="0"/>
        <v>331100</v>
      </c>
      <c r="AG8" s="34">
        <f t="shared" si="0"/>
        <v>1500</v>
      </c>
      <c r="AH8" s="34">
        <f t="shared" si="0"/>
        <v>428100</v>
      </c>
      <c r="AI8" s="34">
        <f t="shared" si="0"/>
        <v>5000</v>
      </c>
      <c r="AJ8" s="34">
        <f t="shared" si="0"/>
        <v>0</v>
      </c>
      <c r="AK8" s="34">
        <f t="shared" si="0"/>
        <v>0</v>
      </c>
    </row>
    <row r="9" spans="1:37" s="111" customFormat="1" ht="13.5" customHeight="1" x14ac:dyDescent="0.25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25">
      <c r="A10" s="382" t="s">
        <v>100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25">
      <c r="A11" s="185">
        <v>6</v>
      </c>
      <c r="B11" s="156"/>
      <c r="C11" s="156"/>
      <c r="D11" s="377" t="s">
        <v>64</v>
      </c>
      <c r="E11" s="377"/>
      <c r="F11" s="377"/>
      <c r="G11" s="378"/>
      <c r="H11" s="168">
        <f t="shared" ref="H11:H28" si="1">SUM(I11:Q11)</f>
        <v>4433300</v>
      </c>
      <c r="I11" s="169">
        <f>I12+I19+I22+I24+I27</f>
        <v>370000</v>
      </c>
      <c r="J11" s="169">
        <f t="shared" ref="J11:Q11" si="2">J12+J19+J22+J24+J27</f>
        <v>46000</v>
      </c>
      <c r="K11" s="169">
        <f t="shared" si="2"/>
        <v>3251600</v>
      </c>
      <c r="L11" s="169">
        <f t="shared" si="2"/>
        <v>331100</v>
      </c>
      <c r="M11" s="169">
        <f t="shared" si="2"/>
        <v>1500</v>
      </c>
      <c r="N11" s="169">
        <f t="shared" si="2"/>
        <v>428100</v>
      </c>
      <c r="O11" s="169">
        <f t="shared" si="2"/>
        <v>5000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4433300</v>
      </c>
      <c r="S11" s="169">
        <f>S12+S19+S22+S24+S27</f>
        <v>370000</v>
      </c>
      <c r="T11" s="169">
        <f t="shared" ref="T11" si="4">T12+T19+T22+T24+T27</f>
        <v>46000</v>
      </c>
      <c r="U11" s="169">
        <f t="shared" ref="U11" si="5">U12+U19+U22+U24+U27</f>
        <v>3251600</v>
      </c>
      <c r="V11" s="169">
        <f t="shared" ref="V11" si="6">V12+V19+V22+V24+V27</f>
        <v>331100</v>
      </c>
      <c r="W11" s="169">
        <f t="shared" ref="W11" si="7">W12+W19+W22+W24+W27</f>
        <v>1500</v>
      </c>
      <c r="X11" s="169">
        <f t="shared" ref="X11" si="8">X12+X19+X22+X24+X27</f>
        <v>428100</v>
      </c>
      <c r="Y11" s="169">
        <f t="shared" ref="Y11" si="9">Y12+Y19+Y22+Y24+Y27</f>
        <v>5000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4433300</v>
      </c>
      <c r="AC11" s="169">
        <f>AC12+AC19+AC22+AC24+AC27</f>
        <v>370000</v>
      </c>
      <c r="AD11" s="169">
        <f t="shared" ref="AD11" si="12">AD12+AD19+AD22+AD24+AD27</f>
        <v>46000</v>
      </c>
      <c r="AE11" s="169">
        <f t="shared" ref="AE11" si="13">AE12+AE19+AE22+AE24+AE27</f>
        <v>3251600</v>
      </c>
      <c r="AF11" s="169">
        <f t="shared" ref="AF11" si="14">AF12+AF19+AF22+AF24+AF27</f>
        <v>331100</v>
      </c>
      <c r="AG11" s="169">
        <f t="shared" ref="AG11" si="15">AG12+AG19+AG22+AG24+AG27</f>
        <v>1500</v>
      </c>
      <c r="AH11" s="169">
        <f t="shared" ref="AH11" si="16">AH12+AH19+AH22+AH24+AH27</f>
        <v>428100</v>
      </c>
      <c r="AI11" s="169">
        <f t="shared" ref="AI11" si="17">AI12+AI19+AI22+AI24+AI27</f>
        <v>5000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25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3762700</v>
      </c>
      <c r="I12" s="171">
        <f>SUM(I13:I18)</f>
        <v>0</v>
      </c>
      <c r="J12" s="171">
        <f t="shared" ref="J12:Q12" si="20">SUM(J13:J18)</f>
        <v>0</v>
      </c>
      <c r="K12" s="171">
        <f t="shared" si="20"/>
        <v>3251600</v>
      </c>
      <c r="L12" s="171">
        <f t="shared" si="20"/>
        <v>331100</v>
      </c>
      <c r="M12" s="171">
        <f t="shared" si="20"/>
        <v>0</v>
      </c>
      <c r="N12" s="171">
        <f t="shared" si="20"/>
        <v>180000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3762700</v>
      </c>
      <c r="S12" s="171">
        <f>SUM(S13:S18)</f>
        <v>0</v>
      </c>
      <c r="T12" s="171">
        <f t="shared" ref="T12" si="21">SUM(T13:T18)</f>
        <v>0</v>
      </c>
      <c r="U12" s="171">
        <f t="shared" ref="U12" si="22">SUM(U13:U18)</f>
        <v>3251600</v>
      </c>
      <c r="V12" s="171">
        <f t="shared" ref="V12" si="23">SUM(V13:V18)</f>
        <v>331100</v>
      </c>
      <c r="W12" s="171">
        <f t="shared" ref="W12" si="24">SUM(W13:W18)</f>
        <v>0</v>
      </c>
      <c r="X12" s="171">
        <f t="shared" ref="X12" si="25">SUM(X13:X18)</f>
        <v>180000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3762700</v>
      </c>
      <c r="AC12" s="171">
        <f>SUM(AC13:AC18)</f>
        <v>0</v>
      </c>
      <c r="AD12" s="171">
        <f t="shared" ref="AD12" si="29">SUM(AD13:AD18)</f>
        <v>0</v>
      </c>
      <c r="AE12" s="171">
        <f t="shared" ref="AE12" si="30">SUM(AE13:AE18)</f>
        <v>3251600</v>
      </c>
      <c r="AF12" s="171">
        <f t="shared" ref="AF12" si="31">SUM(AF13:AF18)</f>
        <v>331100</v>
      </c>
      <c r="AG12" s="171">
        <f t="shared" ref="AG12" si="32">SUM(AG13:AG18)</f>
        <v>0</v>
      </c>
      <c r="AH12" s="171">
        <f t="shared" ref="AH12" si="33">SUM(AH13:AH18)</f>
        <v>180000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25">
      <c r="A13" s="384">
        <v>631</v>
      </c>
      <c r="B13" s="385"/>
      <c r="C13" s="385"/>
      <c r="D13" s="386" t="s">
        <v>66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25">
      <c r="A14" s="384">
        <v>632</v>
      </c>
      <c r="B14" s="385"/>
      <c r="C14" s="385"/>
      <c r="D14" s="386" t="s">
        <v>67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 x14ac:dyDescent="0.25">
      <c r="A15" s="384">
        <v>633</v>
      </c>
      <c r="B15" s="385"/>
      <c r="C15" s="385"/>
      <c r="D15" s="386" t="s">
        <v>68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25">
      <c r="A16" s="335"/>
      <c r="B16" s="336"/>
      <c r="C16" s="336">
        <v>634</v>
      </c>
      <c r="D16" s="386" t="s">
        <v>144</v>
      </c>
      <c r="E16" s="386"/>
      <c r="F16" s="386"/>
      <c r="G16" s="387"/>
      <c r="H16" s="172">
        <f t="shared" si="1"/>
        <v>7100</v>
      </c>
      <c r="I16" s="173"/>
      <c r="J16" s="173"/>
      <c r="K16" s="173"/>
      <c r="L16" s="173">
        <v>7100</v>
      </c>
      <c r="M16" s="173"/>
      <c r="N16" s="173"/>
      <c r="O16" s="173"/>
      <c r="P16" s="173"/>
      <c r="Q16" s="188"/>
      <c r="R16" s="202">
        <f t="shared" si="3"/>
        <v>7100</v>
      </c>
      <c r="S16" s="173"/>
      <c r="T16" s="173"/>
      <c r="U16" s="173"/>
      <c r="V16" s="173">
        <v>7100</v>
      </c>
      <c r="W16" s="173"/>
      <c r="X16" s="173"/>
      <c r="Y16" s="173"/>
      <c r="Z16" s="173"/>
      <c r="AA16" s="188"/>
      <c r="AB16" s="202">
        <f t="shared" si="37"/>
        <v>7100</v>
      </c>
      <c r="AC16" s="173"/>
      <c r="AD16" s="173"/>
      <c r="AE16" s="173"/>
      <c r="AF16" s="173">
        <v>7100</v>
      </c>
      <c r="AG16" s="173"/>
      <c r="AH16" s="173"/>
      <c r="AI16" s="173"/>
      <c r="AJ16" s="173"/>
      <c r="AK16" s="188"/>
    </row>
    <row r="17" spans="1:37" ht="29.25" customHeight="1" x14ac:dyDescent="0.25">
      <c r="A17" s="189"/>
      <c r="B17" s="164"/>
      <c r="C17" s="164">
        <v>636</v>
      </c>
      <c r="D17" s="386" t="s">
        <v>79</v>
      </c>
      <c r="E17" s="386"/>
      <c r="F17" s="386"/>
      <c r="G17" s="387"/>
      <c r="H17" s="172">
        <f t="shared" si="1"/>
        <v>3575600</v>
      </c>
      <c r="I17" s="173"/>
      <c r="J17" s="173"/>
      <c r="K17" s="173">
        <v>3251600</v>
      </c>
      <c r="L17" s="173">
        <v>324000</v>
      </c>
      <c r="M17" s="173"/>
      <c r="N17" s="173"/>
      <c r="O17" s="173"/>
      <c r="P17" s="173"/>
      <c r="Q17" s="188"/>
      <c r="R17" s="202">
        <f t="shared" si="3"/>
        <v>3575600</v>
      </c>
      <c r="S17" s="173"/>
      <c r="T17" s="173"/>
      <c r="U17" s="173">
        <v>3251600</v>
      </c>
      <c r="V17" s="173">
        <v>324000</v>
      </c>
      <c r="W17" s="173"/>
      <c r="X17" s="173"/>
      <c r="Y17" s="173"/>
      <c r="Z17" s="173"/>
      <c r="AA17" s="188"/>
      <c r="AB17" s="202">
        <f t="shared" si="37"/>
        <v>3575600</v>
      </c>
      <c r="AC17" s="173"/>
      <c r="AD17" s="173"/>
      <c r="AE17" s="173">
        <v>3251600</v>
      </c>
      <c r="AF17" s="173">
        <v>324000</v>
      </c>
      <c r="AG17" s="173"/>
      <c r="AH17" s="173"/>
      <c r="AI17" s="173"/>
      <c r="AJ17" s="173"/>
      <c r="AK17" s="188"/>
    </row>
    <row r="18" spans="1:37" ht="29.25" customHeight="1" x14ac:dyDescent="0.25">
      <c r="A18" s="189"/>
      <c r="B18" s="164"/>
      <c r="C18" s="164">
        <v>638</v>
      </c>
      <c r="D18" s="386" t="s">
        <v>80</v>
      </c>
      <c r="E18" s="386"/>
      <c r="F18" s="386"/>
      <c r="G18" s="387"/>
      <c r="H18" s="172">
        <f t="shared" si="1"/>
        <v>180000</v>
      </c>
      <c r="I18" s="173"/>
      <c r="J18" s="173"/>
      <c r="K18" s="173"/>
      <c r="L18" s="173"/>
      <c r="M18" s="173"/>
      <c r="N18" s="173">
        <v>180000</v>
      </c>
      <c r="O18" s="173"/>
      <c r="P18" s="173"/>
      <c r="Q18" s="188"/>
      <c r="R18" s="202">
        <f t="shared" si="3"/>
        <v>180000</v>
      </c>
      <c r="S18" s="173"/>
      <c r="T18" s="173"/>
      <c r="U18" s="173"/>
      <c r="V18" s="173"/>
      <c r="W18" s="173"/>
      <c r="X18" s="173">
        <v>180000</v>
      </c>
      <c r="Y18" s="173"/>
      <c r="Z18" s="173"/>
      <c r="AA18" s="188"/>
      <c r="AB18" s="202">
        <f t="shared" si="37"/>
        <v>180000</v>
      </c>
      <c r="AC18" s="173"/>
      <c r="AD18" s="173"/>
      <c r="AE18" s="173"/>
      <c r="AF18" s="173"/>
      <c r="AG18" s="173"/>
      <c r="AH18" s="173">
        <v>180000</v>
      </c>
      <c r="AI18" s="173"/>
      <c r="AJ18" s="173"/>
      <c r="AK18" s="188"/>
    </row>
    <row r="19" spans="1:37" s="7" customFormat="1" ht="15" x14ac:dyDescent="0.25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1000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1000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1000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1000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1000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1000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25">
      <c r="A20" s="384">
        <v>641</v>
      </c>
      <c r="B20" s="385"/>
      <c r="C20" s="385"/>
      <c r="D20" s="386" t="s">
        <v>70</v>
      </c>
      <c r="E20" s="386"/>
      <c r="F20" s="386"/>
      <c r="G20" s="387"/>
      <c r="H20" s="172">
        <f t="shared" si="1"/>
        <v>1000</v>
      </c>
      <c r="I20" s="173"/>
      <c r="J20" s="173"/>
      <c r="K20" s="173"/>
      <c r="L20" s="173"/>
      <c r="M20" s="173">
        <v>1000</v>
      </c>
      <c r="N20" s="173">
        <v>0</v>
      </c>
      <c r="O20" s="173"/>
      <c r="P20" s="173"/>
      <c r="Q20" s="188"/>
      <c r="R20" s="202">
        <f t="shared" si="3"/>
        <v>1000</v>
      </c>
      <c r="S20" s="173"/>
      <c r="T20" s="173"/>
      <c r="U20" s="173"/>
      <c r="V20" s="173"/>
      <c r="W20" s="173">
        <v>1000</v>
      </c>
      <c r="X20" s="173"/>
      <c r="Y20" s="173"/>
      <c r="Z20" s="173"/>
      <c r="AA20" s="188"/>
      <c r="AB20" s="202">
        <f t="shared" si="37"/>
        <v>1000</v>
      </c>
      <c r="AC20" s="173"/>
      <c r="AD20" s="173"/>
      <c r="AE20" s="173"/>
      <c r="AF20" s="173"/>
      <c r="AG20" s="173">
        <v>1000</v>
      </c>
      <c r="AH20" s="173"/>
      <c r="AI20" s="173"/>
      <c r="AJ20" s="173"/>
      <c r="AK20" s="188"/>
    </row>
    <row r="21" spans="1:37" ht="15" customHeight="1" x14ac:dyDescent="0.25">
      <c r="A21" s="384">
        <v>642</v>
      </c>
      <c r="B21" s="385"/>
      <c r="C21" s="385"/>
      <c r="D21" s="386" t="s">
        <v>81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25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248100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248100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248100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248100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248100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248100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25">
      <c r="A23" s="384">
        <v>652</v>
      </c>
      <c r="B23" s="385"/>
      <c r="C23" s="385"/>
      <c r="D23" s="386" t="s">
        <v>72</v>
      </c>
      <c r="E23" s="386"/>
      <c r="F23" s="386"/>
      <c r="G23" s="387"/>
      <c r="H23" s="172">
        <f t="shared" si="1"/>
        <v>248100</v>
      </c>
      <c r="I23" s="173"/>
      <c r="J23" s="173"/>
      <c r="K23" s="173"/>
      <c r="L23" s="173"/>
      <c r="M23" s="173"/>
      <c r="N23" s="173">
        <v>248100</v>
      </c>
      <c r="O23" s="173"/>
      <c r="P23" s="173"/>
      <c r="Q23" s="188"/>
      <c r="R23" s="202">
        <f t="shared" si="3"/>
        <v>248100</v>
      </c>
      <c r="S23" s="173"/>
      <c r="T23" s="173"/>
      <c r="U23" s="173"/>
      <c r="V23" s="173"/>
      <c r="W23" s="173"/>
      <c r="X23" s="173">
        <v>248100</v>
      </c>
      <c r="Y23" s="173"/>
      <c r="Z23" s="173"/>
      <c r="AA23" s="188"/>
      <c r="AB23" s="202">
        <f>SUM(AC23:AK23)</f>
        <v>248100</v>
      </c>
      <c r="AC23" s="173"/>
      <c r="AD23" s="173"/>
      <c r="AE23" s="173"/>
      <c r="AF23" s="173"/>
      <c r="AG23" s="173"/>
      <c r="AH23" s="173">
        <v>248100</v>
      </c>
      <c r="AI23" s="173"/>
      <c r="AJ23" s="173"/>
      <c r="AK23" s="188"/>
    </row>
    <row r="24" spans="1:37" s="7" customFormat="1" ht="27.75" customHeight="1" x14ac:dyDescent="0.25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5500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500</v>
      </c>
      <c r="N24" s="171">
        <f t="shared" si="72"/>
        <v>0</v>
      </c>
      <c r="O24" s="171">
        <f t="shared" si="72"/>
        <v>5000</v>
      </c>
      <c r="P24" s="171">
        <f t="shared" si="72"/>
        <v>0</v>
      </c>
      <c r="Q24" s="187">
        <f t="shared" si="72"/>
        <v>0</v>
      </c>
      <c r="R24" s="201">
        <f t="shared" si="3"/>
        <v>5500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500</v>
      </c>
      <c r="X24" s="171">
        <f t="shared" ref="X24" si="77">X25+X26</f>
        <v>0</v>
      </c>
      <c r="Y24" s="171">
        <f t="shared" ref="Y24" si="78">Y25+Y26</f>
        <v>5000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5500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500</v>
      </c>
      <c r="AH24" s="171">
        <f t="shared" ref="AH24" si="85">AH25+AH26</f>
        <v>0</v>
      </c>
      <c r="AI24" s="171">
        <f t="shared" ref="AI24" si="86">AI25+AI26</f>
        <v>5000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25">
      <c r="A25" s="384">
        <v>661</v>
      </c>
      <c r="B25" s="385"/>
      <c r="C25" s="385"/>
      <c r="D25" s="386" t="s">
        <v>74</v>
      </c>
      <c r="E25" s="386"/>
      <c r="F25" s="386"/>
      <c r="G25" s="387"/>
      <c r="H25" s="172">
        <f t="shared" si="1"/>
        <v>500</v>
      </c>
      <c r="I25" s="173"/>
      <c r="J25" s="173"/>
      <c r="K25" s="173"/>
      <c r="L25" s="173"/>
      <c r="M25" s="173">
        <v>500</v>
      </c>
      <c r="N25" s="173"/>
      <c r="O25" s="173"/>
      <c r="P25" s="173"/>
      <c r="Q25" s="188"/>
      <c r="R25" s="202">
        <f t="shared" si="3"/>
        <v>500</v>
      </c>
      <c r="S25" s="173"/>
      <c r="T25" s="173"/>
      <c r="U25" s="173"/>
      <c r="V25" s="173"/>
      <c r="W25" s="173">
        <v>500</v>
      </c>
      <c r="X25" s="173"/>
      <c r="Y25" s="173"/>
      <c r="Z25" s="173"/>
      <c r="AA25" s="188"/>
      <c r="AB25" s="202">
        <f t="shared" si="37"/>
        <v>500</v>
      </c>
      <c r="AC25" s="173"/>
      <c r="AD25" s="173"/>
      <c r="AE25" s="173"/>
      <c r="AF25" s="173"/>
      <c r="AG25" s="173">
        <v>500</v>
      </c>
      <c r="AH25" s="173"/>
      <c r="AI25" s="173"/>
      <c r="AJ25" s="173"/>
      <c r="AK25" s="188"/>
    </row>
    <row r="26" spans="1:37" ht="29.25" customHeight="1" x14ac:dyDescent="0.25">
      <c r="A26" s="384">
        <v>663</v>
      </c>
      <c r="B26" s="385"/>
      <c r="C26" s="385"/>
      <c r="D26" s="386" t="s">
        <v>75</v>
      </c>
      <c r="E26" s="386"/>
      <c r="F26" s="386"/>
      <c r="G26" s="387"/>
      <c r="H26" s="172">
        <f t="shared" si="1"/>
        <v>5000</v>
      </c>
      <c r="I26" s="173"/>
      <c r="J26" s="173"/>
      <c r="K26" s="173"/>
      <c r="L26" s="173"/>
      <c r="M26" s="173"/>
      <c r="N26" s="173"/>
      <c r="O26" s="173">
        <v>5000</v>
      </c>
      <c r="P26" s="173"/>
      <c r="Q26" s="188"/>
      <c r="R26" s="202">
        <f t="shared" si="3"/>
        <v>5000</v>
      </c>
      <c r="S26" s="173"/>
      <c r="T26" s="173"/>
      <c r="U26" s="173"/>
      <c r="V26" s="173"/>
      <c r="W26" s="173"/>
      <c r="X26" s="173"/>
      <c r="Y26" s="173">
        <v>5000</v>
      </c>
      <c r="Z26" s="173"/>
      <c r="AA26" s="188"/>
      <c r="AB26" s="202">
        <f t="shared" si="37"/>
        <v>5000</v>
      </c>
      <c r="AC26" s="173"/>
      <c r="AD26" s="173"/>
      <c r="AE26" s="173"/>
      <c r="AF26" s="173"/>
      <c r="AG26" s="173"/>
      <c r="AH26" s="173"/>
      <c r="AI26" s="173">
        <v>5000</v>
      </c>
      <c r="AJ26" s="173"/>
      <c r="AK26" s="188"/>
    </row>
    <row r="27" spans="1:37" s="7" customFormat="1" ht="33" customHeight="1" x14ac:dyDescent="0.25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416000</v>
      </c>
      <c r="I27" s="171">
        <f>I28</f>
        <v>370000</v>
      </c>
      <c r="J27" s="171">
        <f t="shared" ref="J27:Q30" si="89">J28</f>
        <v>46000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416000</v>
      </c>
      <c r="S27" s="171">
        <f>S28</f>
        <v>370000</v>
      </c>
      <c r="T27" s="171">
        <f t="shared" ref="T27:T30" si="90">T28</f>
        <v>46000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416000</v>
      </c>
      <c r="AC27" s="171">
        <f>AC28</f>
        <v>370000</v>
      </c>
      <c r="AD27" s="171">
        <f t="shared" ref="AD27:AD30" si="98">AD28</f>
        <v>46000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25">
      <c r="A28" s="373">
        <v>671</v>
      </c>
      <c r="B28" s="374"/>
      <c r="C28" s="374"/>
      <c r="D28" s="375" t="s">
        <v>77</v>
      </c>
      <c r="E28" s="375"/>
      <c r="F28" s="375"/>
      <c r="G28" s="376"/>
      <c r="H28" s="174">
        <f t="shared" si="1"/>
        <v>416000</v>
      </c>
      <c r="I28" s="175">
        <v>370000</v>
      </c>
      <c r="J28" s="175">
        <v>46000</v>
      </c>
      <c r="K28" s="175"/>
      <c r="L28" s="175"/>
      <c r="M28" s="175"/>
      <c r="N28" s="175"/>
      <c r="O28" s="175"/>
      <c r="P28" s="175"/>
      <c r="Q28" s="190"/>
      <c r="R28" s="203">
        <f t="shared" si="3"/>
        <v>416000</v>
      </c>
      <c r="S28" s="175">
        <v>370000</v>
      </c>
      <c r="T28" s="175">
        <v>46000</v>
      </c>
      <c r="U28" s="175"/>
      <c r="V28" s="175"/>
      <c r="W28" s="175"/>
      <c r="X28" s="175"/>
      <c r="Y28" s="175"/>
      <c r="Z28" s="175"/>
      <c r="AA28" s="190"/>
      <c r="AB28" s="203">
        <f t="shared" si="37"/>
        <v>416000</v>
      </c>
      <c r="AC28" s="175">
        <v>370000</v>
      </c>
      <c r="AD28" s="175">
        <v>46000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25">
      <c r="A29" s="185">
        <v>7</v>
      </c>
      <c r="B29" s="156"/>
      <c r="C29" s="156"/>
      <c r="D29" s="377" t="s">
        <v>142</v>
      </c>
      <c r="E29" s="377"/>
      <c r="F29" s="377"/>
      <c r="G29" s="378"/>
      <c r="H29" s="168">
        <f>SUM(H30)</f>
        <v>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0</v>
      </c>
      <c r="Q29" s="344">
        <f t="shared" si="106"/>
        <v>0</v>
      </c>
      <c r="R29" s="168">
        <f t="shared" si="106"/>
        <v>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0</v>
      </c>
      <c r="AA29" s="343">
        <f t="shared" ref="AA29:AB29" si="115">SUM(AA30)</f>
        <v>0</v>
      </c>
      <c r="AB29" s="343">
        <f t="shared" si="115"/>
        <v>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0</v>
      </c>
      <c r="AK29" s="343">
        <f t="shared" ref="AK29" si="124">SUM(AK30)</f>
        <v>0</v>
      </c>
    </row>
    <row r="30" spans="1:37" s="7" customFormat="1" ht="33" customHeight="1" x14ac:dyDescent="0.25">
      <c r="A30" s="369">
        <v>72</v>
      </c>
      <c r="B30" s="370"/>
      <c r="C30" s="165"/>
      <c r="D30" s="371" t="s">
        <v>140</v>
      </c>
      <c r="E30" s="371"/>
      <c r="F30" s="371"/>
      <c r="G30" s="372"/>
      <c r="H30" s="170">
        <f t="shared" ref="H30:H31" si="125">SUM(I30:Q30)</f>
        <v>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0</v>
      </c>
      <c r="Q30" s="187">
        <f t="shared" si="89"/>
        <v>0</v>
      </c>
      <c r="R30" s="201">
        <f t="shared" ref="R30:R31" si="126">SUM(S30:AA30)</f>
        <v>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 x14ac:dyDescent="0.25">
      <c r="A31" s="373">
        <v>721</v>
      </c>
      <c r="B31" s="374"/>
      <c r="C31" s="374"/>
      <c r="D31" s="375" t="s">
        <v>141</v>
      </c>
      <c r="E31" s="375"/>
      <c r="F31" s="375"/>
      <c r="G31" s="376"/>
      <c r="H31" s="174">
        <f t="shared" si="125"/>
        <v>0</v>
      </c>
      <c r="I31" s="175"/>
      <c r="J31" s="175"/>
      <c r="K31" s="175"/>
      <c r="L31" s="175"/>
      <c r="M31" s="175"/>
      <c r="N31" s="175"/>
      <c r="O31" s="175"/>
      <c r="P31" s="175"/>
      <c r="Q31" s="190"/>
      <c r="R31" s="203">
        <f t="shared" si="126"/>
        <v>0</v>
      </c>
      <c r="S31" s="175"/>
      <c r="T31" s="175"/>
      <c r="U31" s="175"/>
      <c r="V31" s="175"/>
      <c r="W31" s="175"/>
      <c r="X31" s="175"/>
      <c r="Y31" s="175"/>
      <c r="Z31" s="175"/>
      <c r="AA31" s="190"/>
      <c r="AB31" s="203">
        <f t="shared" si="127"/>
        <v>0</v>
      </c>
      <c r="AC31" s="175"/>
      <c r="AD31" s="175"/>
      <c r="AE31" s="175"/>
      <c r="AF31" s="175"/>
      <c r="AG31" s="175"/>
      <c r="AH31" s="175"/>
      <c r="AI31" s="175"/>
      <c r="AJ31" s="175"/>
      <c r="AK31" s="190"/>
    </row>
    <row r="32" spans="1:37" s="111" customFormat="1" ht="28.5" customHeight="1" x14ac:dyDescent="0.25">
      <c r="A32" s="382" t="s">
        <v>101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25">
      <c r="A33" s="185">
        <v>8</v>
      </c>
      <c r="B33" s="156"/>
      <c r="C33" s="156"/>
      <c r="D33" s="377" t="s">
        <v>89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25">
      <c r="A34" s="369">
        <v>84</v>
      </c>
      <c r="B34" s="370"/>
      <c r="C34" s="160"/>
      <c r="D34" s="371" t="s">
        <v>85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25">
      <c r="A35" s="379">
        <v>844</v>
      </c>
      <c r="B35" s="380"/>
      <c r="C35" s="380"/>
      <c r="D35" s="381" t="s">
        <v>102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25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password="8306" sheet="1" objects="1" scenarios="1"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K1048576" activePane="bottomRight" state="frozen"/>
      <selection activeCell="B6" sqref="B6:E6"/>
      <selection pane="topRight" activeCell="B6" sqref="B6:E6"/>
      <selection pane="bottomLeft" activeCell="B6" sqref="B6:E6"/>
      <selection pane="bottomRight" activeCell="A2" sqref="A2:S4"/>
    </sheetView>
  </sheetViews>
  <sheetFormatPr defaultColWidth="9.140625" defaultRowHeight="0" customHeight="1" zeroHeight="1" x14ac:dyDescent="0.25"/>
  <cols>
    <col min="1" max="2" width="2.42578125" style="56" customWidth="1"/>
    <col min="3" max="3" width="3.710937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7" customWidth="1"/>
    <col min="18" max="19" width="14.42578125" style="3" customWidth="1"/>
    <col min="20" max="20" width="37.5703125" style="80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 x14ac:dyDescent="0.25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49" t="s">
        <v>60</v>
      </c>
      <c r="B6" s="350"/>
      <c r="C6" s="350"/>
      <c r="D6" s="350" t="s">
        <v>44</v>
      </c>
      <c r="E6" s="350"/>
      <c r="F6" s="350"/>
      <c r="G6" s="388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 x14ac:dyDescent="0.3">
      <c r="A7" s="389">
        <v>1</v>
      </c>
      <c r="B7" s="390"/>
      <c r="C7" s="390"/>
      <c r="D7" s="390"/>
      <c r="E7" s="390"/>
      <c r="F7" s="390"/>
      <c r="G7" s="390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25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25">
      <c r="A9" s="182"/>
      <c r="B9" s="392" t="str">
        <f>'1. Sažetak'!B6:E6</f>
        <v>OSNOVNA ŠKOLA ŠEMOVEC</v>
      </c>
      <c r="C9" s="392"/>
      <c r="D9" s="392"/>
      <c r="E9" s="392"/>
      <c r="F9" s="392"/>
      <c r="G9" s="392"/>
      <c r="H9" s="30">
        <f t="shared" ref="H9:S9" si="0">H12+H42+H98+H117</f>
        <v>4433300</v>
      </c>
      <c r="I9" s="34">
        <f t="shared" si="0"/>
        <v>370000</v>
      </c>
      <c r="J9" s="35">
        <f t="shared" si="0"/>
        <v>46000</v>
      </c>
      <c r="K9" s="35">
        <f t="shared" si="0"/>
        <v>3251600</v>
      </c>
      <c r="L9" s="35">
        <f t="shared" si="0"/>
        <v>331100</v>
      </c>
      <c r="M9" s="35">
        <f t="shared" si="0"/>
        <v>1500</v>
      </c>
      <c r="N9" s="35">
        <f t="shared" si="0"/>
        <v>428100</v>
      </c>
      <c r="O9" s="35">
        <f t="shared" si="0"/>
        <v>5000</v>
      </c>
      <c r="P9" s="35">
        <f t="shared" si="0"/>
        <v>0</v>
      </c>
      <c r="Q9" s="36">
        <f t="shared" si="0"/>
        <v>0</v>
      </c>
      <c r="R9" s="30">
        <f t="shared" si="0"/>
        <v>4433300</v>
      </c>
      <c r="S9" s="266">
        <f t="shared" si="0"/>
        <v>4433300</v>
      </c>
      <c r="T9" s="103"/>
    </row>
    <row r="10" spans="1:20" s="111" customFormat="1" ht="13.5" customHeight="1" x14ac:dyDescent="0.25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25">
      <c r="A11" s="382" t="s">
        <v>98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25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10">
        <f>SUM(I12:Q12)</f>
        <v>4126500</v>
      </c>
      <c r="I12" s="235">
        <f>I13+I27+I36</f>
        <v>370000</v>
      </c>
      <c r="J12" s="236">
        <f t="shared" ref="J12:S12" si="1">J13+J27+J36</f>
        <v>0</v>
      </c>
      <c r="K12" s="236">
        <f t="shared" si="1"/>
        <v>3235000</v>
      </c>
      <c r="L12" s="236">
        <f t="shared" si="1"/>
        <v>294000</v>
      </c>
      <c r="M12" s="236">
        <f t="shared" si="1"/>
        <v>500</v>
      </c>
      <c r="N12" s="236">
        <f t="shared" si="1"/>
        <v>227000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4126500</v>
      </c>
      <c r="S12" s="269">
        <f t="shared" si="1"/>
        <v>4126500</v>
      </c>
      <c r="T12" s="80"/>
    </row>
    <row r="13" spans="1:20" s="24" customFormat="1" ht="28.5" customHeight="1" x14ac:dyDescent="0.25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1">
        <f t="shared" ref="H13:H25" si="2">SUM(I13:Q13)</f>
        <v>4126500</v>
      </c>
      <c r="I13" s="237">
        <f>I14</f>
        <v>370000</v>
      </c>
      <c r="J13" s="238">
        <f t="shared" ref="J13:S13" si="3">J14</f>
        <v>0</v>
      </c>
      <c r="K13" s="238">
        <f t="shared" si="3"/>
        <v>3235000</v>
      </c>
      <c r="L13" s="238">
        <f t="shared" si="3"/>
        <v>294000</v>
      </c>
      <c r="M13" s="238">
        <f t="shared" si="3"/>
        <v>500</v>
      </c>
      <c r="N13" s="238">
        <f t="shared" si="3"/>
        <v>227000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4126500</v>
      </c>
      <c r="S13" s="270">
        <f t="shared" si="3"/>
        <v>4126500</v>
      </c>
      <c r="T13" s="103"/>
    </row>
    <row r="14" spans="1:20" s="24" customFormat="1" ht="15.75" customHeight="1" x14ac:dyDescent="0.25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4126500</v>
      </c>
      <c r="I14" s="239">
        <f>I15+I19+I24</f>
        <v>370000</v>
      </c>
      <c r="J14" s="240">
        <f t="shared" ref="J14:S14" si="4">J15+J19+J24</f>
        <v>0</v>
      </c>
      <c r="K14" s="240">
        <f t="shared" si="4"/>
        <v>3235000</v>
      </c>
      <c r="L14" s="240">
        <f t="shared" si="4"/>
        <v>294000</v>
      </c>
      <c r="M14" s="240">
        <f t="shared" si="4"/>
        <v>500</v>
      </c>
      <c r="N14" s="240">
        <f t="shared" si="4"/>
        <v>227000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4126500</v>
      </c>
      <c r="S14" s="272">
        <f t="shared" si="4"/>
        <v>4126500</v>
      </c>
      <c r="T14" s="103"/>
    </row>
    <row r="15" spans="1:20" s="7" customFormat="1" ht="15.75" customHeight="1" x14ac:dyDescent="0.25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3280500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3065000</v>
      </c>
      <c r="L15" s="240">
        <f t="shared" si="5"/>
        <v>215500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3280500</v>
      </c>
      <c r="S15" s="272">
        <f t="shared" si="5"/>
        <v>3280500</v>
      </c>
      <c r="T15" s="6"/>
    </row>
    <row r="16" spans="1:20" ht="15.75" customHeight="1" x14ac:dyDescent="0.25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2784500</v>
      </c>
      <c r="I16" s="241"/>
      <c r="J16" s="242"/>
      <c r="K16" s="242">
        <v>2600000</v>
      </c>
      <c r="L16" s="242">
        <v>184500</v>
      </c>
      <c r="M16" s="242"/>
      <c r="N16" s="242"/>
      <c r="O16" s="242"/>
      <c r="P16" s="242"/>
      <c r="Q16" s="260"/>
      <c r="R16" s="226">
        <v>2784500</v>
      </c>
      <c r="S16" s="273">
        <v>2784500</v>
      </c>
      <c r="T16" s="126"/>
    </row>
    <row r="17" spans="1:20" ht="15.75" customHeight="1" x14ac:dyDescent="0.25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16000</v>
      </c>
      <c r="I17" s="241"/>
      <c r="J17" s="242"/>
      <c r="K17" s="242">
        <v>16000</v>
      </c>
      <c r="L17" s="242"/>
      <c r="M17" s="242"/>
      <c r="N17" s="242"/>
      <c r="O17" s="242"/>
      <c r="P17" s="242"/>
      <c r="Q17" s="260"/>
      <c r="R17" s="226">
        <v>16000</v>
      </c>
      <c r="S17" s="273">
        <v>16000</v>
      </c>
      <c r="T17" s="126"/>
    </row>
    <row r="18" spans="1:20" ht="15.75" customHeight="1" x14ac:dyDescent="0.25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480000</v>
      </c>
      <c r="I18" s="241"/>
      <c r="J18" s="242"/>
      <c r="K18" s="242">
        <v>449000</v>
      </c>
      <c r="L18" s="242">
        <v>31000</v>
      </c>
      <c r="M18" s="242"/>
      <c r="N18" s="242"/>
      <c r="O18" s="242"/>
      <c r="P18" s="242"/>
      <c r="Q18" s="260"/>
      <c r="R18" s="226">
        <v>480000</v>
      </c>
      <c r="S18" s="273">
        <v>480000</v>
      </c>
      <c r="T18" s="126"/>
    </row>
    <row r="19" spans="1:20" s="7" customFormat="1" ht="15.75" customHeight="1" x14ac:dyDescent="0.25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843000</v>
      </c>
      <c r="I19" s="239">
        <f>SUM(I20:I23)</f>
        <v>367000</v>
      </c>
      <c r="J19" s="240">
        <f t="shared" ref="J19:S19" si="7">SUM(J20:J23)</f>
        <v>0</v>
      </c>
      <c r="K19" s="240">
        <f t="shared" si="7"/>
        <v>170000</v>
      </c>
      <c r="L19" s="240">
        <f t="shared" si="7"/>
        <v>78500</v>
      </c>
      <c r="M19" s="240">
        <f t="shared" si="7"/>
        <v>500</v>
      </c>
      <c r="N19" s="240">
        <f t="shared" si="7"/>
        <v>227000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843000</v>
      </c>
      <c r="S19" s="272">
        <f t="shared" si="7"/>
        <v>843000</v>
      </c>
      <c r="T19" s="6"/>
    </row>
    <row r="20" spans="1:20" ht="15.75" customHeight="1" x14ac:dyDescent="0.25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232500</v>
      </c>
      <c r="I20" s="241">
        <v>50000</v>
      </c>
      <c r="J20" s="242"/>
      <c r="K20" s="242">
        <v>170000</v>
      </c>
      <c r="L20" s="242">
        <v>6500</v>
      </c>
      <c r="M20" s="242"/>
      <c r="N20" s="242">
        <v>6000</v>
      </c>
      <c r="O20" s="242"/>
      <c r="P20" s="242"/>
      <c r="Q20" s="260"/>
      <c r="R20" s="226">
        <v>232500</v>
      </c>
      <c r="S20" s="273">
        <v>232500</v>
      </c>
    </row>
    <row r="21" spans="1:20" ht="15.75" customHeight="1" x14ac:dyDescent="0.25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441500</v>
      </c>
      <c r="I21" s="241">
        <v>193000</v>
      </c>
      <c r="J21" s="242"/>
      <c r="K21" s="242"/>
      <c r="L21" s="242">
        <v>40000</v>
      </c>
      <c r="M21" s="242"/>
      <c r="N21" s="242">
        <v>208500</v>
      </c>
      <c r="O21" s="242"/>
      <c r="P21" s="242"/>
      <c r="Q21" s="260"/>
      <c r="R21" s="226">
        <v>441500</v>
      </c>
      <c r="S21" s="273">
        <v>441500</v>
      </c>
    </row>
    <row r="22" spans="1:20" ht="15.75" customHeight="1" x14ac:dyDescent="0.25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116000</v>
      </c>
      <c r="I22" s="241">
        <v>111000</v>
      </c>
      <c r="J22" s="242"/>
      <c r="K22" s="242"/>
      <c r="L22" s="242"/>
      <c r="M22" s="242"/>
      <c r="N22" s="242">
        <v>5000</v>
      </c>
      <c r="O22" s="242"/>
      <c r="P22" s="242"/>
      <c r="Q22" s="260"/>
      <c r="R22" s="226">
        <v>116000</v>
      </c>
      <c r="S22" s="273">
        <v>116000</v>
      </c>
    </row>
    <row r="23" spans="1:20" ht="15.75" customHeight="1" x14ac:dyDescent="0.25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53000</v>
      </c>
      <c r="I23" s="241">
        <v>13000</v>
      </c>
      <c r="J23" s="242"/>
      <c r="K23" s="242"/>
      <c r="L23" s="242">
        <v>32000</v>
      </c>
      <c r="M23" s="242">
        <v>500</v>
      </c>
      <c r="N23" s="242">
        <v>7500</v>
      </c>
      <c r="O23" s="242"/>
      <c r="P23" s="242"/>
      <c r="Q23" s="260"/>
      <c r="R23" s="226">
        <v>53000</v>
      </c>
      <c r="S23" s="273">
        <v>53000</v>
      </c>
    </row>
    <row r="24" spans="1:20" s="7" customFormat="1" ht="15.75" customHeight="1" x14ac:dyDescent="0.25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3000</v>
      </c>
      <c r="I24" s="239">
        <f>I25</f>
        <v>3000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3000</v>
      </c>
      <c r="S24" s="272">
        <f t="shared" si="8"/>
        <v>3000</v>
      </c>
      <c r="T24" s="103"/>
    </row>
    <row r="25" spans="1:20" ht="15.75" customHeight="1" x14ac:dyDescent="0.25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3000</v>
      </c>
      <c r="I25" s="241">
        <v>3000</v>
      </c>
      <c r="J25" s="242"/>
      <c r="K25" s="242"/>
      <c r="L25" s="242"/>
      <c r="M25" s="242"/>
      <c r="N25" s="242"/>
      <c r="O25" s="242"/>
      <c r="P25" s="242"/>
      <c r="Q25" s="260"/>
      <c r="R25" s="226">
        <v>3000</v>
      </c>
      <c r="S25" s="273">
        <v>3000</v>
      </c>
    </row>
    <row r="26" spans="1:20" s="107" customFormat="1" ht="20.100000000000001" customHeight="1" x14ac:dyDescent="0.25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25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 x14ac:dyDescent="0.25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25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25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25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 x14ac:dyDescent="0.25">
      <c r="A32" s="412">
        <v>42</v>
      </c>
      <c r="B32" s="413"/>
      <c r="C32" s="215"/>
      <c r="D32" s="394" t="s">
        <v>49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 x14ac:dyDescent="0.25">
      <c r="A33" s="408">
        <v>421</v>
      </c>
      <c r="B33" s="409"/>
      <c r="C33" s="409"/>
      <c r="D33" s="410" t="s">
        <v>95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4.25" x14ac:dyDescent="0.25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25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25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1">
        <f t="shared" ref="H36:H39" si="14">SUM(I36:Q36)</f>
        <v>0</v>
      </c>
      <c r="I36" s="237">
        <f>I37</f>
        <v>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0</v>
      </c>
      <c r="S36" s="270">
        <f t="shared" si="15"/>
        <v>0</v>
      </c>
      <c r="T36" s="6"/>
    </row>
    <row r="37" spans="1:20" s="24" customFormat="1" ht="15.75" customHeight="1" x14ac:dyDescent="0.25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0</v>
      </c>
      <c r="I37" s="239">
        <f>I38</f>
        <v>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0</v>
      </c>
      <c r="S37" s="272">
        <f t="shared" si="15"/>
        <v>0</v>
      </c>
      <c r="T37" s="6"/>
    </row>
    <row r="38" spans="1:20" s="7" customFormat="1" ht="15.75" customHeight="1" x14ac:dyDescent="0.25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0</v>
      </c>
      <c r="I38" s="239">
        <f>I39</f>
        <v>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0</v>
      </c>
      <c r="S38" s="272">
        <f t="shared" si="15"/>
        <v>0</v>
      </c>
      <c r="T38" s="6"/>
    </row>
    <row r="39" spans="1:20" ht="15.75" customHeight="1" x14ac:dyDescent="0.25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0</v>
      </c>
      <c r="I39" s="241"/>
      <c r="J39" s="242"/>
      <c r="K39" s="242"/>
      <c r="L39" s="242"/>
      <c r="M39" s="242"/>
      <c r="N39" s="242"/>
      <c r="O39" s="242"/>
      <c r="P39" s="242"/>
      <c r="Q39" s="260"/>
      <c r="R39" s="226"/>
      <c r="S39" s="273"/>
      <c r="T39" s="126"/>
    </row>
    <row r="40" spans="1:20" s="55" customFormat="1" ht="14.25" x14ac:dyDescent="0.25">
      <c r="A40" s="191"/>
      <c r="B40" s="76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 x14ac:dyDescent="0.25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25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7">
        <f t="shared" ref="H42:H51" si="16">SUM(I42:Q42)</f>
        <v>126800</v>
      </c>
      <c r="I42" s="308">
        <f t="shared" ref="I42:S42" si="17">I43+I57+I69+I77+I85</f>
        <v>0</v>
      </c>
      <c r="J42" s="309">
        <f t="shared" si="17"/>
        <v>46000</v>
      </c>
      <c r="K42" s="309">
        <f t="shared" si="17"/>
        <v>16600</v>
      </c>
      <c r="L42" s="309">
        <f t="shared" si="17"/>
        <v>37100</v>
      </c>
      <c r="M42" s="309">
        <f t="shared" si="17"/>
        <v>1000</v>
      </c>
      <c r="N42" s="309">
        <f t="shared" si="17"/>
        <v>21100</v>
      </c>
      <c r="O42" s="309">
        <f t="shared" si="17"/>
        <v>5000</v>
      </c>
      <c r="P42" s="309">
        <f t="shared" si="17"/>
        <v>0</v>
      </c>
      <c r="Q42" s="310">
        <f t="shared" si="17"/>
        <v>0</v>
      </c>
      <c r="R42" s="307">
        <f t="shared" si="17"/>
        <v>126800</v>
      </c>
      <c r="S42" s="311">
        <f t="shared" si="17"/>
        <v>126800</v>
      </c>
      <c r="T42" s="80"/>
    </row>
    <row r="43" spans="1:20" s="67" customFormat="1" ht="28.5" customHeight="1" x14ac:dyDescent="0.25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1">
        <f t="shared" si="16"/>
        <v>123800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16600</v>
      </c>
      <c r="L43" s="213">
        <f t="shared" si="18"/>
        <v>37100</v>
      </c>
      <c r="M43" s="213">
        <f t="shared" si="18"/>
        <v>1000</v>
      </c>
      <c r="N43" s="213">
        <f t="shared" si="18"/>
        <v>21100</v>
      </c>
      <c r="O43" s="213">
        <f t="shared" si="18"/>
        <v>5000</v>
      </c>
      <c r="P43" s="213">
        <f t="shared" si="18"/>
        <v>0</v>
      </c>
      <c r="Q43" s="214">
        <f t="shared" si="18"/>
        <v>0</v>
      </c>
      <c r="R43" s="211">
        <f t="shared" si="18"/>
        <v>123800</v>
      </c>
      <c r="S43" s="270">
        <f t="shared" si="18"/>
        <v>123800</v>
      </c>
      <c r="T43" s="6"/>
    </row>
    <row r="44" spans="1:20" s="67" customFormat="1" ht="15.75" customHeight="1" x14ac:dyDescent="0.25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36800</v>
      </c>
      <c r="I44" s="219">
        <f>I45</f>
        <v>0</v>
      </c>
      <c r="J44" s="220">
        <f t="shared" ref="J44:S44" si="19">J45</f>
        <v>0</v>
      </c>
      <c r="K44" s="220">
        <f t="shared" si="19"/>
        <v>16600</v>
      </c>
      <c r="L44" s="220">
        <f t="shared" si="19"/>
        <v>7100</v>
      </c>
      <c r="M44" s="220">
        <f t="shared" si="19"/>
        <v>1000</v>
      </c>
      <c r="N44" s="220">
        <f t="shared" si="19"/>
        <v>7100</v>
      </c>
      <c r="O44" s="220">
        <f t="shared" si="19"/>
        <v>5000</v>
      </c>
      <c r="P44" s="220">
        <f t="shared" si="19"/>
        <v>0</v>
      </c>
      <c r="Q44" s="221">
        <f t="shared" si="19"/>
        <v>0</v>
      </c>
      <c r="R44" s="218">
        <f t="shared" si="19"/>
        <v>36800</v>
      </c>
      <c r="S44" s="272">
        <f t="shared" si="19"/>
        <v>36800</v>
      </c>
      <c r="T44" s="6"/>
    </row>
    <row r="45" spans="1:20" s="68" customFormat="1" ht="15.75" customHeight="1" x14ac:dyDescent="0.25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36800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16600</v>
      </c>
      <c r="L45" s="220">
        <f t="shared" si="20"/>
        <v>7100</v>
      </c>
      <c r="M45" s="220">
        <f t="shared" si="20"/>
        <v>1000</v>
      </c>
      <c r="N45" s="220">
        <f t="shared" si="20"/>
        <v>7100</v>
      </c>
      <c r="O45" s="220">
        <f t="shared" si="20"/>
        <v>5000</v>
      </c>
      <c r="P45" s="220">
        <f t="shared" si="20"/>
        <v>0</v>
      </c>
      <c r="Q45" s="221">
        <f t="shared" si="20"/>
        <v>0</v>
      </c>
      <c r="R45" s="218">
        <f t="shared" si="20"/>
        <v>36800</v>
      </c>
      <c r="S45" s="272">
        <f t="shared" si="20"/>
        <v>36800</v>
      </c>
      <c r="T45" s="6"/>
    </row>
    <row r="46" spans="1:20" s="69" customFormat="1" ht="15.75" customHeight="1" x14ac:dyDescent="0.25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300</v>
      </c>
      <c r="I46" s="223"/>
      <c r="J46" s="340"/>
      <c r="K46" s="242">
        <v>300</v>
      </c>
      <c r="L46" s="242"/>
      <c r="M46" s="242"/>
      <c r="N46" s="242"/>
      <c r="O46" s="242"/>
      <c r="P46" s="242"/>
      <c r="Q46" s="260"/>
      <c r="R46" s="226">
        <v>300</v>
      </c>
      <c r="S46" s="273">
        <v>300</v>
      </c>
      <c r="T46" s="126"/>
    </row>
    <row r="47" spans="1:20" s="69" customFormat="1" ht="15.75" customHeight="1" x14ac:dyDescent="0.25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3000</v>
      </c>
      <c r="I47" s="223"/>
      <c r="J47" s="340"/>
      <c r="K47" s="242">
        <v>3000</v>
      </c>
      <c r="L47" s="242"/>
      <c r="M47" s="242"/>
      <c r="N47" s="242"/>
      <c r="O47" s="242"/>
      <c r="P47" s="242"/>
      <c r="Q47" s="260"/>
      <c r="R47" s="226">
        <v>11100</v>
      </c>
      <c r="S47" s="273">
        <v>11100</v>
      </c>
      <c r="T47" s="126"/>
    </row>
    <row r="48" spans="1:20" s="69" customFormat="1" ht="15.75" customHeight="1" x14ac:dyDescent="0.25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0</v>
      </c>
      <c r="I48" s="223"/>
      <c r="J48" s="340"/>
      <c r="K48" s="242"/>
      <c r="L48" s="242"/>
      <c r="M48" s="242"/>
      <c r="N48" s="242"/>
      <c r="O48" s="242"/>
      <c r="P48" s="242"/>
      <c r="Q48" s="260"/>
      <c r="R48" s="226"/>
      <c r="S48" s="273"/>
      <c r="T48" s="126"/>
    </row>
    <row r="49" spans="1:20" s="69" customFormat="1" ht="15.75" customHeight="1" x14ac:dyDescent="0.25">
      <c r="A49" s="326"/>
      <c r="B49" s="327"/>
      <c r="C49" s="327">
        <v>324</v>
      </c>
      <c r="D49" s="334" t="s">
        <v>139</v>
      </c>
      <c r="E49" s="334"/>
      <c r="F49" s="334"/>
      <c r="G49" s="334"/>
      <c r="H49" s="222">
        <f t="shared" si="16"/>
        <v>7100</v>
      </c>
      <c r="I49" s="223"/>
      <c r="J49" s="340"/>
      <c r="K49" s="242"/>
      <c r="L49" s="242">
        <v>7100</v>
      </c>
      <c r="M49" s="242"/>
      <c r="N49" s="242"/>
      <c r="O49" s="242"/>
      <c r="P49" s="242"/>
      <c r="Q49" s="260"/>
      <c r="R49" s="226">
        <v>7100</v>
      </c>
      <c r="S49" s="273">
        <v>7100</v>
      </c>
      <c r="T49" s="126"/>
    </row>
    <row r="50" spans="1:20" s="69" customFormat="1" ht="15.75" customHeight="1" x14ac:dyDescent="0.25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26400</v>
      </c>
      <c r="I50" s="223"/>
      <c r="J50" s="340"/>
      <c r="K50" s="242">
        <v>13300</v>
      </c>
      <c r="L50" s="242"/>
      <c r="M50" s="242">
        <v>1000</v>
      </c>
      <c r="N50" s="242">
        <v>7100</v>
      </c>
      <c r="O50" s="242">
        <v>5000</v>
      </c>
      <c r="P50" s="242"/>
      <c r="Q50" s="260"/>
      <c r="R50" s="226">
        <v>18300</v>
      </c>
      <c r="S50" s="273">
        <v>18300</v>
      </c>
      <c r="T50" s="126"/>
    </row>
    <row r="51" spans="1:20" s="67" customFormat="1" ht="15.75" customHeight="1" x14ac:dyDescent="0.25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87000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30000</v>
      </c>
      <c r="M51" s="220">
        <f t="shared" si="21"/>
        <v>0</v>
      </c>
      <c r="N51" s="220">
        <f t="shared" si="21"/>
        <v>14000</v>
      </c>
      <c r="O51" s="220">
        <f t="shared" si="21"/>
        <v>0</v>
      </c>
      <c r="P51" s="220">
        <f t="shared" si="21"/>
        <v>0</v>
      </c>
      <c r="Q51" s="341">
        <f t="shared" si="21"/>
        <v>0</v>
      </c>
      <c r="R51" s="218">
        <f t="shared" si="21"/>
        <v>87000</v>
      </c>
      <c r="S51" s="272">
        <f t="shared" si="21"/>
        <v>87000</v>
      </c>
      <c r="T51" s="6"/>
    </row>
    <row r="52" spans="1:20" s="68" customFormat="1" ht="27" customHeight="1" x14ac:dyDescent="0.25">
      <c r="A52" s="412">
        <v>42</v>
      </c>
      <c r="B52" s="413"/>
      <c r="C52" s="217"/>
      <c r="D52" s="394" t="s">
        <v>49</v>
      </c>
      <c r="E52" s="394"/>
      <c r="F52" s="394"/>
      <c r="G52" s="395"/>
      <c r="H52" s="218">
        <f>SUM(H53:H55)</f>
        <v>87000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30000</v>
      </c>
      <c r="M52" s="339">
        <f t="shared" si="22"/>
        <v>0</v>
      </c>
      <c r="N52" s="339">
        <f t="shared" si="22"/>
        <v>14000</v>
      </c>
      <c r="O52" s="339">
        <f t="shared" si="22"/>
        <v>0</v>
      </c>
      <c r="P52" s="339">
        <f t="shared" si="22"/>
        <v>0</v>
      </c>
      <c r="Q52" s="342">
        <f t="shared" si="22"/>
        <v>0</v>
      </c>
      <c r="R52" s="218">
        <f t="shared" si="22"/>
        <v>87000</v>
      </c>
      <c r="S52" s="218">
        <f t="shared" si="22"/>
        <v>87000</v>
      </c>
      <c r="T52" s="6"/>
    </row>
    <row r="53" spans="1:20" s="68" customFormat="1" ht="15" x14ac:dyDescent="0.25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44000</v>
      </c>
      <c r="I53" s="241"/>
      <c r="J53" s="242"/>
      <c r="K53" s="242"/>
      <c r="L53" s="242">
        <v>30000</v>
      </c>
      <c r="M53" s="242"/>
      <c r="N53" s="242">
        <v>14000</v>
      </c>
      <c r="O53" s="242"/>
      <c r="P53" s="242"/>
      <c r="Q53" s="260"/>
      <c r="R53" s="226">
        <v>44000</v>
      </c>
      <c r="S53" s="273">
        <v>44000</v>
      </c>
      <c r="T53" s="6"/>
    </row>
    <row r="54" spans="1:20" s="69" customFormat="1" ht="15" customHeight="1" x14ac:dyDescent="0.25">
      <c r="A54" s="408">
        <v>424</v>
      </c>
      <c r="B54" s="409"/>
      <c r="C54" s="409"/>
      <c r="D54" s="410" t="s">
        <v>50</v>
      </c>
      <c r="E54" s="410"/>
      <c r="F54" s="410"/>
      <c r="G54" s="410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 x14ac:dyDescent="0.25">
      <c r="A55" s="332"/>
      <c r="B55" s="333"/>
      <c r="C55" s="333">
        <v>451</v>
      </c>
      <c r="D55" s="410" t="s">
        <v>143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 x14ac:dyDescent="0.25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25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1">
        <f>SUM(I57:Q57)</f>
        <v>3000</v>
      </c>
      <c r="I57" s="212">
        <f t="shared" ref="I57:S57" si="24">I58</f>
        <v>0</v>
      </c>
      <c r="J57" s="213">
        <f t="shared" si="24"/>
        <v>3000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3000</v>
      </c>
      <c r="S57" s="270">
        <f t="shared" si="24"/>
        <v>3000</v>
      </c>
      <c r="T57" s="6"/>
    </row>
    <row r="58" spans="1:20" s="24" customFormat="1" ht="15.75" customHeight="1" x14ac:dyDescent="0.25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3000</v>
      </c>
      <c r="I58" s="219">
        <f>I63+I59</f>
        <v>0</v>
      </c>
      <c r="J58" s="219">
        <f t="shared" ref="J58:S58" si="25">J63+J59</f>
        <v>3000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3000</v>
      </c>
      <c r="S58" s="219">
        <f t="shared" si="25"/>
        <v>3000</v>
      </c>
      <c r="T58" s="6"/>
    </row>
    <row r="59" spans="1:20" s="7" customFormat="1" ht="15.75" customHeight="1" x14ac:dyDescent="0.25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3000</v>
      </c>
      <c r="I59" s="239">
        <f>SUM(I60:I62)</f>
        <v>0</v>
      </c>
      <c r="J59" s="239">
        <f t="shared" ref="J59:S59" si="26">SUM(J60:J62)</f>
        <v>3000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3000</v>
      </c>
      <c r="S59" s="239">
        <f t="shared" si="26"/>
        <v>3000</v>
      </c>
      <c r="T59" s="6"/>
    </row>
    <row r="60" spans="1:20" ht="15.75" customHeight="1" x14ac:dyDescent="0.25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2500</v>
      </c>
      <c r="I60" s="241"/>
      <c r="J60" s="242">
        <v>2500</v>
      </c>
      <c r="K60" s="242"/>
      <c r="L60" s="242"/>
      <c r="M60" s="242"/>
      <c r="N60" s="242"/>
      <c r="O60" s="242"/>
      <c r="P60" s="242"/>
      <c r="Q60" s="260"/>
      <c r="R60" s="226">
        <v>2500</v>
      </c>
      <c r="S60" s="273">
        <v>2500</v>
      </c>
      <c r="T60" s="126"/>
    </row>
    <row r="61" spans="1:20" ht="15.75" customHeight="1" x14ac:dyDescent="0.25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25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500</v>
      </c>
      <c r="I62" s="241"/>
      <c r="J62" s="242">
        <v>500</v>
      </c>
      <c r="K62" s="242"/>
      <c r="L62" s="242"/>
      <c r="M62" s="242"/>
      <c r="N62" s="242"/>
      <c r="O62" s="242"/>
      <c r="P62" s="242"/>
      <c r="Q62" s="260"/>
      <c r="R62" s="226">
        <v>500</v>
      </c>
      <c r="S62" s="273">
        <v>500</v>
      </c>
      <c r="T62" s="126"/>
    </row>
    <row r="63" spans="1:20" s="7" customFormat="1" ht="15.75" customHeight="1" x14ac:dyDescent="0.25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0</v>
      </c>
      <c r="I63" s="219">
        <f>SUM(I64:I67)</f>
        <v>0</v>
      </c>
      <c r="J63" s="219">
        <f t="shared" ref="J63:S63" si="29">SUM(J64:J67)</f>
        <v>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0</v>
      </c>
      <c r="S63" s="219">
        <f t="shared" si="29"/>
        <v>0</v>
      </c>
      <c r="T63" s="6"/>
    </row>
    <row r="64" spans="1:20" ht="15.75" customHeight="1" x14ac:dyDescent="0.25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 x14ac:dyDescent="0.25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 x14ac:dyDescent="0.25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 x14ac:dyDescent="0.25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0</v>
      </c>
      <c r="I67" s="223"/>
      <c r="J67" s="224"/>
      <c r="K67" s="224"/>
      <c r="L67" s="224"/>
      <c r="M67" s="224"/>
      <c r="N67" s="224"/>
      <c r="O67" s="224"/>
      <c r="P67" s="224"/>
      <c r="Q67" s="225"/>
      <c r="R67" s="226"/>
      <c r="S67" s="273"/>
      <c r="T67" s="126"/>
    </row>
    <row r="68" spans="1:20" s="124" customFormat="1" ht="20.100000000000001" customHeight="1" x14ac:dyDescent="0.25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25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25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25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25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25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25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25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25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25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25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25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25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25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25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25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25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25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 x14ac:dyDescent="0.25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 x14ac:dyDescent="0.25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25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25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 x14ac:dyDescent="0.25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 x14ac:dyDescent="0.25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 x14ac:dyDescent="0.25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 x14ac:dyDescent="0.25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 x14ac:dyDescent="0.25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25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25">
      <c r="A96" s="305"/>
      <c r="B96" s="306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 x14ac:dyDescent="0.25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25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10">
        <f>SUM(I98:Q98)</f>
        <v>180000</v>
      </c>
      <c r="I98" s="235">
        <f>I99</f>
        <v>0</v>
      </c>
      <c r="J98" s="236">
        <f t="shared" ref="J98:S98" si="43">J99</f>
        <v>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180000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180000</v>
      </c>
      <c r="S98" s="269">
        <f t="shared" si="43"/>
        <v>180000</v>
      </c>
      <c r="T98" s="126"/>
    </row>
    <row r="99" spans="1:20" s="24" customFormat="1" ht="28.5" customHeight="1" x14ac:dyDescent="0.25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1">
        <f>SUM(I99:Q99)</f>
        <v>180000</v>
      </c>
      <c r="I99" s="237">
        <f>I100+I110</f>
        <v>0</v>
      </c>
      <c r="J99" s="238">
        <f t="shared" ref="J99:S99" si="44">J100+J110</f>
        <v>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180000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180000</v>
      </c>
      <c r="S99" s="237">
        <f t="shared" si="44"/>
        <v>180000</v>
      </c>
      <c r="T99" s="6"/>
    </row>
    <row r="100" spans="1:20" s="24" customFormat="1" ht="15.75" customHeight="1" x14ac:dyDescent="0.25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165000</v>
      </c>
      <c r="I100" s="239">
        <f>I101+I105</f>
        <v>0</v>
      </c>
      <c r="J100" s="240">
        <f t="shared" ref="J100:S100" si="45">J101+J105</f>
        <v>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165000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165000</v>
      </c>
      <c r="S100" s="239">
        <f t="shared" si="45"/>
        <v>165000</v>
      </c>
      <c r="T100" s="6"/>
    </row>
    <row r="101" spans="1:20" s="7" customFormat="1" ht="15.75" customHeight="1" x14ac:dyDescent="0.25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145000</v>
      </c>
      <c r="I101" s="239">
        <f>SUM(I102:I104)</f>
        <v>0</v>
      </c>
      <c r="J101" s="240">
        <f t="shared" ref="J101:S101" si="46">SUM(J102:J104)</f>
        <v>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145000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145000</v>
      </c>
      <c r="S101" s="272">
        <f t="shared" si="46"/>
        <v>145000</v>
      </c>
      <c r="T101" s="6"/>
    </row>
    <row r="102" spans="1:20" ht="15.75" customHeight="1" x14ac:dyDescent="0.25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120000</v>
      </c>
      <c r="I102" s="241"/>
      <c r="J102" s="242"/>
      <c r="K102" s="242"/>
      <c r="L102" s="242"/>
      <c r="M102" s="242"/>
      <c r="N102" s="242">
        <v>120000</v>
      </c>
      <c r="O102" s="242"/>
      <c r="P102" s="242"/>
      <c r="Q102" s="255"/>
      <c r="R102" s="226">
        <v>120000</v>
      </c>
      <c r="S102" s="273">
        <v>120000</v>
      </c>
      <c r="T102" s="126"/>
    </row>
    <row r="103" spans="1:20" ht="15.75" customHeight="1" x14ac:dyDescent="0.25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4500</v>
      </c>
      <c r="I103" s="241"/>
      <c r="J103" s="242"/>
      <c r="K103" s="242"/>
      <c r="L103" s="242"/>
      <c r="M103" s="242"/>
      <c r="N103" s="242">
        <v>4500</v>
      </c>
      <c r="O103" s="242"/>
      <c r="P103" s="242"/>
      <c r="Q103" s="255"/>
      <c r="R103" s="226">
        <v>4500</v>
      </c>
      <c r="S103" s="273">
        <v>4500</v>
      </c>
      <c r="T103" s="126"/>
    </row>
    <row r="104" spans="1:20" ht="15.75" customHeight="1" x14ac:dyDescent="0.25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20500</v>
      </c>
      <c r="I104" s="241"/>
      <c r="J104" s="242"/>
      <c r="K104" s="242"/>
      <c r="L104" s="242"/>
      <c r="M104" s="242"/>
      <c r="N104" s="242">
        <v>20500</v>
      </c>
      <c r="O104" s="242"/>
      <c r="P104" s="242"/>
      <c r="Q104" s="255"/>
      <c r="R104" s="226">
        <v>20500</v>
      </c>
      <c r="S104" s="273">
        <v>20500</v>
      </c>
      <c r="T104" s="126"/>
    </row>
    <row r="105" spans="1:20" s="7" customFormat="1" ht="15.75" customHeight="1" x14ac:dyDescent="0.25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20000</v>
      </c>
      <c r="I105" s="239">
        <f>SUM(I106:I109)</f>
        <v>0</v>
      </c>
      <c r="J105" s="240">
        <f t="shared" ref="J105:S105" si="49">SUM(J106:J109)</f>
        <v>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20000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20000</v>
      </c>
      <c r="S105" s="272">
        <f t="shared" si="49"/>
        <v>20000</v>
      </c>
      <c r="T105" s="6"/>
    </row>
    <row r="106" spans="1:20" ht="15.75" customHeight="1" x14ac:dyDescent="0.25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12000</v>
      </c>
      <c r="I106" s="241"/>
      <c r="J106" s="242"/>
      <c r="K106" s="242"/>
      <c r="L106" s="242"/>
      <c r="M106" s="242"/>
      <c r="N106" s="242">
        <v>12000</v>
      </c>
      <c r="O106" s="242"/>
      <c r="P106" s="242"/>
      <c r="Q106" s="255"/>
      <c r="R106" s="226">
        <v>12000</v>
      </c>
      <c r="S106" s="273">
        <v>12000</v>
      </c>
      <c r="T106" s="126"/>
    </row>
    <row r="107" spans="1:20" ht="15.75" customHeight="1" x14ac:dyDescent="0.25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7000</v>
      </c>
      <c r="I107" s="241"/>
      <c r="J107" s="242"/>
      <c r="K107" s="242"/>
      <c r="L107" s="242"/>
      <c r="M107" s="242"/>
      <c r="N107" s="242">
        <v>7000</v>
      </c>
      <c r="O107" s="242"/>
      <c r="P107" s="242"/>
      <c r="Q107" s="255"/>
      <c r="R107" s="226">
        <v>7000</v>
      </c>
      <c r="S107" s="273">
        <v>7000</v>
      </c>
      <c r="T107" s="126"/>
    </row>
    <row r="108" spans="1:20" ht="15.75" customHeight="1" x14ac:dyDescent="0.25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1000</v>
      </c>
      <c r="I108" s="241"/>
      <c r="J108" s="242"/>
      <c r="K108" s="242"/>
      <c r="L108" s="242"/>
      <c r="M108" s="242"/>
      <c r="N108" s="242">
        <v>1000</v>
      </c>
      <c r="O108" s="242"/>
      <c r="P108" s="242"/>
      <c r="Q108" s="255"/>
      <c r="R108" s="226">
        <v>1000</v>
      </c>
      <c r="S108" s="273">
        <v>1000</v>
      </c>
      <c r="T108" s="126"/>
    </row>
    <row r="109" spans="1:20" ht="15.75" customHeight="1" x14ac:dyDescent="0.25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 x14ac:dyDescent="0.25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15000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15000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15000</v>
      </c>
      <c r="S110" s="272">
        <f t="shared" si="50"/>
        <v>15000</v>
      </c>
      <c r="T110" s="6"/>
    </row>
    <row r="111" spans="1:20" s="68" customFormat="1" ht="27" customHeight="1" x14ac:dyDescent="0.25">
      <c r="A111" s="412">
        <v>42</v>
      </c>
      <c r="B111" s="413"/>
      <c r="C111" s="217"/>
      <c r="D111" s="394" t="s">
        <v>49</v>
      </c>
      <c r="E111" s="394"/>
      <c r="F111" s="394"/>
      <c r="G111" s="395"/>
      <c r="H111" s="218">
        <f t="shared" si="48"/>
        <v>15000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15000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15000</v>
      </c>
      <c r="S111" s="272">
        <f t="shared" si="51"/>
        <v>15000</v>
      </c>
      <c r="T111" s="6"/>
    </row>
    <row r="112" spans="1:20" s="68" customFormat="1" ht="15" x14ac:dyDescent="0.25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15000</v>
      </c>
      <c r="I112" s="223"/>
      <c r="J112" s="224"/>
      <c r="K112" s="224"/>
      <c r="L112" s="224"/>
      <c r="M112" s="224"/>
      <c r="N112" s="224">
        <v>15000</v>
      </c>
      <c r="O112" s="224"/>
      <c r="P112" s="224"/>
      <c r="Q112" s="225"/>
      <c r="R112" s="226">
        <v>15000</v>
      </c>
      <c r="S112" s="273">
        <v>15000</v>
      </c>
      <c r="T112" s="6"/>
    </row>
    <row r="113" spans="1:20" s="69" customFormat="1" ht="15" customHeight="1" x14ac:dyDescent="0.25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4.25" x14ac:dyDescent="0.25">
      <c r="A114" s="191"/>
      <c r="B114" s="76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 x14ac:dyDescent="0.25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25">
      <c r="A116" s="382" t="s">
        <v>99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25">
      <c r="A117" s="271">
        <v>5</v>
      </c>
      <c r="B117" s="216"/>
      <c r="C117" s="216"/>
      <c r="D117" s="394" t="s">
        <v>88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25">
      <c r="A118" s="412">
        <v>54</v>
      </c>
      <c r="B118" s="413"/>
      <c r="C118" s="251"/>
      <c r="D118" s="394" t="s">
        <v>86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25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25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25">
      <c r="A121" s="402" t="s">
        <v>82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25">
      <c r="A122" s="405" t="s">
        <v>83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25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25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25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25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25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25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25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25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25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25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25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25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25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25">
      <c r="A136" s="398">
        <v>42</v>
      </c>
      <c r="B136" s="398"/>
      <c r="C136" s="75"/>
      <c r="D136" s="399" t="s">
        <v>49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25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25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25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25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25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25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25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25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25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25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25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25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25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25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25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25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25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25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25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25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25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25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25">
      <c r="A159" s="398">
        <v>42</v>
      </c>
      <c r="B159" s="398"/>
      <c r="C159" s="43"/>
      <c r="D159" s="399" t="s">
        <v>49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25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25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Tajništvo</cp:lastModifiedBy>
  <cp:lastPrinted>2015-11-24T08:53:46Z</cp:lastPrinted>
  <dcterms:created xsi:type="dcterms:W3CDTF">2015-09-21T13:15:47Z</dcterms:created>
  <dcterms:modified xsi:type="dcterms:W3CDTF">2015-12-01T07:28:27Z</dcterms:modified>
</cp:coreProperties>
</file>