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4000" windowHeight="96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izdataka'!$A$1:$AQ$289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Q241" i="7" l="1"/>
  <c r="AP241" i="7"/>
  <c r="AO241" i="7"/>
  <c r="AN241" i="7"/>
  <c r="AM241" i="7"/>
  <c r="AL241" i="7"/>
  <c r="AK241" i="7"/>
  <c r="AJ241" i="7"/>
  <c r="AI241" i="7"/>
  <c r="AH241" i="7"/>
  <c r="AG241" i="7"/>
  <c r="T241" i="7"/>
  <c r="H241" i="7"/>
  <c r="AQ240" i="7"/>
  <c r="AP240" i="7"/>
  <c r="AP239" i="7" s="1"/>
  <c r="AO240" i="7"/>
  <c r="AN240" i="7"/>
  <c r="AM240" i="7"/>
  <c r="AM239" i="7" s="1"/>
  <c r="AL240" i="7"/>
  <c r="AL239" i="7" s="1"/>
  <c r="AK240" i="7"/>
  <c r="AJ240" i="7"/>
  <c r="AI240" i="7"/>
  <c r="AH240" i="7"/>
  <c r="AH239" i="7" s="1"/>
  <c r="AG240" i="7"/>
  <c r="T240" i="7"/>
  <c r="H240" i="7"/>
  <c r="AQ239" i="7"/>
  <c r="AJ239" i="7"/>
  <c r="AI239" i="7"/>
  <c r="AE239" i="7"/>
  <c r="AD239" i="7"/>
  <c r="AC239" i="7"/>
  <c r="AB239" i="7"/>
  <c r="AA239" i="7"/>
  <c r="Z239" i="7"/>
  <c r="Y239" i="7"/>
  <c r="X239" i="7"/>
  <c r="W239" i="7"/>
  <c r="V239" i="7"/>
  <c r="U239" i="7"/>
  <c r="S239" i="7"/>
  <c r="R239" i="7"/>
  <c r="Q239" i="7"/>
  <c r="P239" i="7"/>
  <c r="O239" i="7"/>
  <c r="N239" i="7"/>
  <c r="M239" i="7"/>
  <c r="L239" i="7"/>
  <c r="K239" i="7"/>
  <c r="J239" i="7"/>
  <c r="I239" i="7"/>
  <c r="I20" i="5"/>
  <c r="H239" i="7" l="1"/>
  <c r="AN239" i="7"/>
  <c r="AF241" i="7"/>
  <c r="T239" i="7"/>
  <c r="AF240" i="7"/>
  <c r="AK239" i="7"/>
  <c r="AO239" i="7"/>
  <c r="AG239" i="7"/>
  <c r="G20" i="5"/>
  <c r="AF239" i="7" l="1"/>
  <c r="AH130" i="7"/>
  <c r="AI130" i="7"/>
  <c r="AI129" i="7" s="1"/>
  <c r="AJ130" i="7"/>
  <c r="AJ129" i="7" s="1"/>
  <c r="AK130" i="7"/>
  <c r="AL130" i="7"/>
  <c r="AM130" i="7"/>
  <c r="AM129" i="7" s="1"/>
  <c r="AN130" i="7"/>
  <c r="AN129" i="7" s="1"/>
  <c r="AO130" i="7"/>
  <c r="AP130" i="7"/>
  <c r="AQ130" i="7"/>
  <c r="AQ129" i="7" s="1"/>
  <c r="AG130" i="7"/>
  <c r="AG128" i="7"/>
  <c r="T130" i="7"/>
  <c r="H130" i="7"/>
  <c r="AP129" i="7"/>
  <c r="AO129" i="7"/>
  <c r="AL129" i="7"/>
  <c r="AK129" i="7"/>
  <c r="AH129" i="7"/>
  <c r="AE129" i="7"/>
  <c r="AD129" i="7"/>
  <c r="AC129" i="7"/>
  <c r="AB129" i="7"/>
  <c r="AA129" i="7"/>
  <c r="Z129" i="7"/>
  <c r="Y129" i="7"/>
  <c r="X129" i="7"/>
  <c r="W129" i="7"/>
  <c r="V129" i="7"/>
  <c r="U129" i="7"/>
  <c r="S129" i="7"/>
  <c r="R129" i="7"/>
  <c r="Q129" i="7"/>
  <c r="P129" i="7"/>
  <c r="O129" i="7"/>
  <c r="N129" i="7"/>
  <c r="M129" i="7"/>
  <c r="L129" i="7"/>
  <c r="K129" i="7"/>
  <c r="J129" i="7"/>
  <c r="I129" i="7"/>
  <c r="H129" i="7" l="1"/>
  <c r="AF130" i="7"/>
  <c r="AG129" i="7"/>
  <c r="T129" i="7"/>
  <c r="AF129" i="7" l="1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M204" i="7"/>
  <c r="AN204" i="7"/>
  <c r="AO204" i="7"/>
  <c r="AP204" i="7"/>
  <c r="AQ204" i="7"/>
  <c r="AH205" i="7"/>
  <c r="AI205" i="7"/>
  <c r="AJ205" i="7"/>
  <c r="AK205" i="7"/>
  <c r="AL205" i="7"/>
  <c r="AM205" i="7"/>
  <c r="AN205" i="7"/>
  <c r="AO205" i="7"/>
  <c r="AP205" i="7"/>
  <c r="AQ205" i="7"/>
  <c r="AH206" i="7"/>
  <c r="AI206" i="7"/>
  <c r="AJ206" i="7"/>
  <c r="AK206" i="7"/>
  <c r="AL206" i="7"/>
  <c r="AM206" i="7"/>
  <c r="AN206" i="7"/>
  <c r="AO206" i="7"/>
  <c r="AP206" i="7"/>
  <c r="AQ206" i="7"/>
  <c r="AG204" i="7"/>
  <c r="AG205" i="7"/>
  <c r="AG206" i="7"/>
  <c r="AG203" i="7"/>
  <c r="AH199" i="7"/>
  <c r="AI199" i="7"/>
  <c r="AJ199" i="7"/>
  <c r="AK199" i="7"/>
  <c r="AL199" i="7"/>
  <c r="AM199" i="7"/>
  <c r="AN199" i="7"/>
  <c r="AO199" i="7"/>
  <c r="AP199" i="7"/>
  <c r="AQ199" i="7"/>
  <c r="AH200" i="7"/>
  <c r="AH198" i="7" s="1"/>
  <c r="AI200" i="7"/>
  <c r="AJ200" i="7"/>
  <c r="AK200" i="7"/>
  <c r="AL200" i="7"/>
  <c r="AM200" i="7"/>
  <c r="AN200" i="7"/>
  <c r="AO200" i="7"/>
  <c r="AP200" i="7"/>
  <c r="AP198" i="7" s="1"/>
  <c r="AQ200" i="7"/>
  <c r="AH201" i="7"/>
  <c r="AI201" i="7"/>
  <c r="AJ201" i="7"/>
  <c r="AK201" i="7"/>
  <c r="AL201" i="7"/>
  <c r="AM201" i="7"/>
  <c r="AN201" i="7"/>
  <c r="AN198" i="7" s="1"/>
  <c r="AO201" i="7"/>
  <c r="AP201" i="7"/>
  <c r="AQ201" i="7"/>
  <c r="AG200" i="7"/>
  <c r="AG201" i="7"/>
  <c r="AG199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H193" i="7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G193" i="7"/>
  <c r="AG194" i="7"/>
  <c r="AG191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6" i="7"/>
  <c r="H206" i="7"/>
  <c r="T205" i="7"/>
  <c r="H205" i="7"/>
  <c r="T204" i="7"/>
  <c r="H204" i="7"/>
  <c r="T203" i="7"/>
  <c r="H203" i="7"/>
  <c r="AQ202" i="7"/>
  <c r="AO202" i="7"/>
  <c r="AM202" i="7"/>
  <c r="AK202" i="7"/>
  <c r="AI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M202" i="7"/>
  <c r="L202" i="7"/>
  <c r="K202" i="7"/>
  <c r="J202" i="7"/>
  <c r="I202" i="7"/>
  <c r="T201" i="7"/>
  <c r="H201" i="7"/>
  <c r="AF200" i="7"/>
  <c r="T200" i="7"/>
  <c r="H200" i="7"/>
  <c r="T199" i="7"/>
  <c r="H199" i="7"/>
  <c r="AQ198" i="7"/>
  <c r="AQ197" i="7" s="1"/>
  <c r="AQ196" i="7" s="1"/>
  <c r="AO198" i="7"/>
  <c r="AK198" i="7"/>
  <c r="AK197" i="7" s="1"/>
  <c r="AK196" i="7" s="1"/>
  <c r="AJ198" i="7"/>
  <c r="AI198" i="7"/>
  <c r="AE198" i="7"/>
  <c r="AD198" i="7"/>
  <c r="AD197" i="7" s="1"/>
  <c r="AD196" i="7" s="1"/>
  <c r="AC198" i="7"/>
  <c r="AC197" i="7" s="1"/>
  <c r="AC196" i="7" s="1"/>
  <c r="AB198" i="7"/>
  <c r="AA198" i="7"/>
  <c r="Z198" i="7"/>
  <c r="Z197" i="7" s="1"/>
  <c r="Z196" i="7" s="1"/>
  <c r="Y198" i="7"/>
  <c r="Y197" i="7" s="1"/>
  <c r="Y196" i="7" s="1"/>
  <c r="X198" i="7"/>
  <c r="W198" i="7"/>
  <c r="V198" i="7"/>
  <c r="V197" i="7" s="1"/>
  <c r="V196" i="7" s="1"/>
  <c r="U198" i="7"/>
  <c r="S198" i="7"/>
  <c r="R198" i="7"/>
  <c r="Q198" i="7"/>
  <c r="Q197" i="7" s="1"/>
  <c r="Q196" i="7" s="1"/>
  <c r="P198" i="7"/>
  <c r="P197" i="7" s="1"/>
  <c r="P196" i="7" s="1"/>
  <c r="O198" i="7"/>
  <c r="N198" i="7"/>
  <c r="M198" i="7"/>
  <c r="M197" i="7" s="1"/>
  <c r="M196" i="7" s="1"/>
  <c r="L198" i="7"/>
  <c r="L197" i="7" s="1"/>
  <c r="L196" i="7" s="1"/>
  <c r="K198" i="7"/>
  <c r="K197" i="7" s="1"/>
  <c r="K196" i="7" s="1"/>
  <c r="J198" i="7"/>
  <c r="I198" i="7"/>
  <c r="AO197" i="7"/>
  <c r="AO196" i="7" s="1"/>
  <c r="AI197" i="7"/>
  <c r="AI196" i="7" s="1"/>
  <c r="S197" i="7"/>
  <c r="S196" i="7" s="1"/>
  <c r="R197" i="7"/>
  <c r="R196" i="7" s="1"/>
  <c r="T194" i="7"/>
  <c r="H194" i="7"/>
  <c r="T193" i="7"/>
  <c r="H193" i="7"/>
  <c r="T192" i="7"/>
  <c r="H192" i="7"/>
  <c r="T191" i="7"/>
  <c r="H191" i="7"/>
  <c r="AP190" i="7"/>
  <c r="AP189" i="7" s="1"/>
  <c r="AP188" i="7" s="1"/>
  <c r="AN190" i="7"/>
  <c r="AN189" i="7" s="1"/>
  <c r="AN188" i="7" s="1"/>
  <c r="AJ190" i="7"/>
  <c r="AI190" i="7"/>
  <c r="AI189" i="7" s="1"/>
  <c r="AH190" i="7"/>
  <c r="AH189" i="7" s="1"/>
  <c r="AH188" i="7" s="1"/>
  <c r="AE190" i="7"/>
  <c r="AE189" i="7" s="1"/>
  <c r="AE188" i="7" s="1"/>
  <c r="AD190" i="7"/>
  <c r="AD189" i="7" s="1"/>
  <c r="AD188" i="7" s="1"/>
  <c r="AC190" i="7"/>
  <c r="AC189" i="7" s="1"/>
  <c r="AC188" i="7" s="1"/>
  <c r="AB190" i="7"/>
  <c r="AB189" i="7" s="1"/>
  <c r="AB188" i="7" s="1"/>
  <c r="AA190" i="7"/>
  <c r="AA189" i="7" s="1"/>
  <c r="AA188" i="7" s="1"/>
  <c r="Z190" i="7"/>
  <c r="Z189" i="7" s="1"/>
  <c r="Z188" i="7" s="1"/>
  <c r="Y190" i="7"/>
  <c r="Y189" i="7" s="1"/>
  <c r="Y188" i="7" s="1"/>
  <c r="X190" i="7"/>
  <c r="W190" i="7"/>
  <c r="V190" i="7"/>
  <c r="V189" i="7" s="1"/>
  <c r="V188" i="7" s="1"/>
  <c r="U190" i="7"/>
  <c r="S190" i="7"/>
  <c r="S189" i="7" s="1"/>
  <c r="S188" i="7" s="1"/>
  <c r="R190" i="7"/>
  <c r="R189" i="7" s="1"/>
  <c r="R188" i="7" s="1"/>
  <c r="Q190" i="7"/>
  <c r="Q189" i="7" s="1"/>
  <c r="Q188" i="7" s="1"/>
  <c r="P190" i="7"/>
  <c r="P189" i="7" s="1"/>
  <c r="P188" i="7" s="1"/>
  <c r="O190" i="7"/>
  <c r="O189" i="7" s="1"/>
  <c r="O188" i="7" s="1"/>
  <c r="N190" i="7"/>
  <c r="N189" i="7" s="1"/>
  <c r="N188" i="7" s="1"/>
  <c r="M190" i="7"/>
  <c r="M189" i="7" s="1"/>
  <c r="M188" i="7" s="1"/>
  <c r="L190" i="7"/>
  <c r="L189" i="7" s="1"/>
  <c r="L188" i="7" s="1"/>
  <c r="K190" i="7"/>
  <c r="K189" i="7" s="1"/>
  <c r="J190" i="7"/>
  <c r="J189" i="7" s="1"/>
  <c r="J188" i="7" s="1"/>
  <c r="I190" i="7"/>
  <c r="AJ189" i="7"/>
  <c r="AJ188" i="7" s="1"/>
  <c r="X189" i="7"/>
  <c r="X188" i="7" s="1"/>
  <c r="W189" i="7"/>
  <c r="W188" i="7" s="1"/>
  <c r="I212" i="7"/>
  <c r="J212" i="7"/>
  <c r="K212" i="7"/>
  <c r="L212" i="7"/>
  <c r="M212" i="7"/>
  <c r="N212" i="7"/>
  <c r="O212" i="7"/>
  <c r="P212" i="7"/>
  <c r="Q212" i="7"/>
  <c r="R212" i="7"/>
  <c r="S212" i="7"/>
  <c r="U212" i="7"/>
  <c r="V212" i="7"/>
  <c r="W212" i="7"/>
  <c r="X212" i="7"/>
  <c r="Y212" i="7"/>
  <c r="Z212" i="7"/>
  <c r="AA212" i="7"/>
  <c r="AB212" i="7"/>
  <c r="AC212" i="7"/>
  <c r="AD212" i="7"/>
  <c r="AE212" i="7"/>
  <c r="H213" i="7"/>
  <c r="T213" i="7"/>
  <c r="AG213" i="7"/>
  <c r="AH213" i="7"/>
  <c r="AI213" i="7"/>
  <c r="AJ213" i="7"/>
  <c r="AK213" i="7"/>
  <c r="AL213" i="7"/>
  <c r="AM213" i="7"/>
  <c r="AN213" i="7"/>
  <c r="AO213" i="7"/>
  <c r="AP213" i="7"/>
  <c r="AQ213" i="7"/>
  <c r="H214" i="7"/>
  <c r="T214" i="7"/>
  <c r="AG214" i="7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Q223" i="7"/>
  <c r="H224" i="7"/>
  <c r="T224" i="7"/>
  <c r="AG224" i="7"/>
  <c r="AH224" i="7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O197" i="7" l="1"/>
  <c r="O196" i="7" s="1"/>
  <c r="AG190" i="7"/>
  <c r="AG189" i="7" s="1"/>
  <c r="AG188" i="7" s="1"/>
  <c r="AQ190" i="7"/>
  <c r="AQ189" i="7" s="1"/>
  <c r="AQ188" i="7" s="1"/>
  <c r="AM190" i="7"/>
  <c r="AM189" i="7" s="1"/>
  <c r="AM188" i="7" s="1"/>
  <c r="AG198" i="7"/>
  <c r="AF206" i="7"/>
  <c r="AH202" i="7"/>
  <c r="AN202" i="7"/>
  <c r="AN197" i="7" s="1"/>
  <c r="AN196" i="7" s="1"/>
  <c r="AJ202" i="7"/>
  <c r="AM198" i="7"/>
  <c r="AJ197" i="7"/>
  <c r="AJ196" i="7" s="1"/>
  <c r="J197" i="7"/>
  <c r="J196" i="7" s="1"/>
  <c r="W197" i="7"/>
  <c r="W196" i="7" s="1"/>
  <c r="AA197" i="7"/>
  <c r="AA196" i="7" s="1"/>
  <c r="AO190" i="7"/>
  <c r="AO189" i="7" s="1"/>
  <c r="AO188" i="7" s="1"/>
  <c r="AK190" i="7"/>
  <c r="AK189" i="7" s="1"/>
  <c r="AK188" i="7" s="1"/>
  <c r="AP197" i="7"/>
  <c r="AP196" i="7" s="1"/>
  <c r="AH197" i="7"/>
  <c r="AH196" i="7" s="1"/>
  <c r="AF205" i="7"/>
  <c r="AP202" i="7"/>
  <c r="AL202" i="7"/>
  <c r="H190" i="7"/>
  <c r="AF193" i="7"/>
  <c r="N197" i="7"/>
  <c r="N196" i="7" s="1"/>
  <c r="X197" i="7"/>
  <c r="X196" i="7" s="1"/>
  <c r="AB197" i="7"/>
  <c r="AB196" i="7" s="1"/>
  <c r="H202" i="7"/>
  <c r="AF203" i="7"/>
  <c r="AM197" i="7"/>
  <c r="AM196" i="7" s="1"/>
  <c r="AF204" i="7"/>
  <c r="AL198" i="7"/>
  <c r="H198" i="7"/>
  <c r="AL190" i="7"/>
  <c r="AL189" i="7" s="1"/>
  <c r="AL188" i="7" s="1"/>
  <c r="K188" i="7"/>
  <c r="T222" i="7"/>
  <c r="U211" i="7"/>
  <c r="AB211" i="7"/>
  <c r="AB210" i="7" s="1"/>
  <c r="X211" i="7"/>
  <c r="X210" i="7" s="1"/>
  <c r="S211" i="7"/>
  <c r="O211" i="7"/>
  <c r="K211" i="7"/>
  <c r="K210" i="7" s="1"/>
  <c r="AF192" i="7"/>
  <c r="T198" i="7"/>
  <c r="AF90" i="7"/>
  <c r="AC211" i="7"/>
  <c r="AC210" i="7" s="1"/>
  <c r="L211" i="7"/>
  <c r="L210" i="7" s="1"/>
  <c r="H216" i="7"/>
  <c r="AE211" i="7"/>
  <c r="AE210" i="7" s="1"/>
  <c r="AA211" i="7"/>
  <c r="AA210" i="7" s="1"/>
  <c r="W211" i="7"/>
  <c r="R211" i="7"/>
  <c r="N211" i="7"/>
  <c r="N210" i="7" s="1"/>
  <c r="J211" i="7"/>
  <c r="J210" i="7" s="1"/>
  <c r="I197" i="7"/>
  <c r="AF199" i="7"/>
  <c r="Y211" i="7"/>
  <c r="Y210" i="7" s="1"/>
  <c r="P211" i="7"/>
  <c r="P210" i="7" s="1"/>
  <c r="H222" i="7"/>
  <c r="T216" i="7"/>
  <c r="AD211" i="7"/>
  <c r="AD210" i="7" s="1"/>
  <c r="Z211" i="7"/>
  <c r="Z210" i="7" s="1"/>
  <c r="V211" i="7"/>
  <c r="Q211" i="7"/>
  <c r="M211" i="7"/>
  <c r="M210" i="7" s="1"/>
  <c r="I211" i="7"/>
  <c r="I210" i="7" s="1"/>
  <c r="I189" i="7"/>
  <c r="I188" i="7" s="1"/>
  <c r="T190" i="7"/>
  <c r="AF99" i="7"/>
  <c r="AF194" i="7"/>
  <c r="AF224" i="7"/>
  <c r="AF220" i="7"/>
  <c r="AF218" i="7"/>
  <c r="AP216" i="7"/>
  <c r="AN216" i="7"/>
  <c r="AL216" i="7"/>
  <c r="AJ216" i="7"/>
  <c r="AH216" i="7"/>
  <c r="AF215" i="7"/>
  <c r="AQ212" i="7"/>
  <c r="AO212" i="7"/>
  <c r="AM212" i="7"/>
  <c r="AK212" i="7"/>
  <c r="AI212" i="7"/>
  <c r="AF213" i="7"/>
  <c r="AP222" i="7"/>
  <c r="AF221" i="7"/>
  <c r="AF219" i="7"/>
  <c r="AQ216" i="7"/>
  <c r="AO216" i="7"/>
  <c r="AM216" i="7"/>
  <c r="AK216" i="7"/>
  <c r="AI216" i="7"/>
  <c r="AF217" i="7"/>
  <c r="AF214" i="7"/>
  <c r="AP212" i="7"/>
  <c r="AN212" i="7"/>
  <c r="AL212" i="7"/>
  <c r="AJ212" i="7"/>
  <c r="AH212" i="7"/>
  <c r="AF201" i="7"/>
  <c r="AG202" i="7"/>
  <c r="AG197" i="7" s="1"/>
  <c r="AF93" i="7"/>
  <c r="AF100" i="7"/>
  <c r="AF92" i="7"/>
  <c r="AF202" i="7"/>
  <c r="AE197" i="7"/>
  <c r="AE196" i="7" s="1"/>
  <c r="AF191" i="7"/>
  <c r="T202" i="7"/>
  <c r="U189" i="7"/>
  <c r="AF91" i="7"/>
  <c r="AF88" i="7"/>
  <c r="AI188" i="7"/>
  <c r="U197" i="7"/>
  <c r="T225" i="7"/>
  <c r="H225" i="7"/>
  <c r="T226" i="7"/>
  <c r="H226" i="7"/>
  <c r="AN222" i="7"/>
  <c r="AL222" i="7"/>
  <c r="AJ222" i="7"/>
  <c r="AH222" i="7"/>
  <c r="AF223" i="7"/>
  <c r="AJ211" i="7"/>
  <c r="W210" i="7"/>
  <c r="U210" i="7"/>
  <c r="R210" i="7"/>
  <c r="AQ222" i="7"/>
  <c r="AO222" i="7"/>
  <c r="AM222" i="7"/>
  <c r="AK222" i="7"/>
  <c r="AI222" i="7"/>
  <c r="AI211" i="7" s="1"/>
  <c r="AG222" i="7"/>
  <c r="AQ211" i="7"/>
  <c r="V210" i="7"/>
  <c r="S210" i="7"/>
  <c r="Q210" i="7"/>
  <c r="O210" i="7"/>
  <c r="AG216" i="7"/>
  <c r="AG212" i="7"/>
  <c r="T212" i="7"/>
  <c r="H212" i="7"/>
  <c r="H8" i="7"/>
  <c r="AQ44" i="7"/>
  <c r="AP44" i="7"/>
  <c r="AO44" i="7"/>
  <c r="AN44" i="7"/>
  <c r="AN42" i="7" s="1"/>
  <c r="AM44" i="7"/>
  <c r="AL44" i="7"/>
  <c r="AK44" i="7"/>
  <c r="AJ44" i="7"/>
  <c r="AI44" i="7"/>
  <c r="AH44" i="7"/>
  <c r="AG44" i="7"/>
  <c r="AQ43" i="7"/>
  <c r="AQ42" i="7" s="1"/>
  <c r="AP43" i="7"/>
  <c r="AO43" i="7"/>
  <c r="AN43" i="7"/>
  <c r="AM43" i="7"/>
  <c r="AL43" i="7"/>
  <c r="AK43" i="7"/>
  <c r="AJ43" i="7"/>
  <c r="AI43" i="7"/>
  <c r="AI42" i="7" s="1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N36" i="7" s="1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Q34" i="7"/>
  <c r="AP34" i="7"/>
  <c r="AP33" i="7" s="1"/>
  <c r="AO34" i="7"/>
  <c r="AN34" i="7"/>
  <c r="AN33" i="7" s="1"/>
  <c r="AM34" i="7"/>
  <c r="AL34" i="7"/>
  <c r="AL33" i="7" s="1"/>
  <c r="AK34" i="7"/>
  <c r="AJ34" i="7"/>
  <c r="AI34" i="7"/>
  <c r="AH34" i="7"/>
  <c r="AH33" i="7" s="1"/>
  <c r="AG34" i="7"/>
  <c r="AQ32" i="7"/>
  <c r="AQ31" i="7" s="1"/>
  <c r="AP32" i="7"/>
  <c r="AP31" i="7" s="1"/>
  <c r="AO32" i="7"/>
  <c r="AN32" i="7"/>
  <c r="AM32" i="7"/>
  <c r="AL32" i="7"/>
  <c r="AL31" i="7" s="1"/>
  <c r="AK32" i="7"/>
  <c r="AK31" i="7" s="1"/>
  <c r="AJ32" i="7"/>
  <c r="AI32" i="7"/>
  <c r="AI31" i="7" s="1"/>
  <c r="AH32" i="7"/>
  <c r="AH31" i="7" s="1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O109" i="7"/>
  <c r="AN109" i="7"/>
  <c r="AM109" i="7"/>
  <c r="AL109" i="7"/>
  <c r="AK109" i="7"/>
  <c r="AJ109" i="7"/>
  <c r="AI109" i="7"/>
  <c r="AH109" i="7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S109" i="7"/>
  <c r="R109" i="7"/>
  <c r="Q109" i="7"/>
  <c r="P109" i="7"/>
  <c r="O109" i="7"/>
  <c r="N109" i="7"/>
  <c r="M109" i="7"/>
  <c r="L109" i="7"/>
  <c r="K109" i="7"/>
  <c r="J109" i="7"/>
  <c r="I109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Q101" i="7"/>
  <c r="P101" i="7"/>
  <c r="O101" i="7"/>
  <c r="N101" i="7"/>
  <c r="M101" i="7"/>
  <c r="L101" i="7"/>
  <c r="K101" i="7"/>
  <c r="J101" i="7"/>
  <c r="I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E96" i="7" s="1"/>
  <c r="AF105" i="7" s="1"/>
  <c r="AD97" i="7"/>
  <c r="AC97" i="7"/>
  <c r="AC96" i="7" s="1"/>
  <c r="AC95" i="7" s="1"/>
  <c r="AB97" i="7"/>
  <c r="AA97" i="7"/>
  <c r="AA96" i="7" s="1"/>
  <c r="AA95" i="7" s="1"/>
  <c r="Z97" i="7"/>
  <c r="Y97" i="7"/>
  <c r="Y96" i="7" s="1"/>
  <c r="Y95" i="7" s="1"/>
  <c r="X97" i="7"/>
  <c r="W97" i="7"/>
  <c r="W96" i="7" s="1"/>
  <c r="W95" i="7" s="1"/>
  <c r="V97" i="7"/>
  <c r="U97" i="7"/>
  <c r="U96" i="7" s="1"/>
  <c r="U95" i="7" s="1"/>
  <c r="S97" i="7"/>
  <c r="R97" i="7"/>
  <c r="Q97" i="7"/>
  <c r="P97" i="7"/>
  <c r="O97" i="7"/>
  <c r="N97" i="7"/>
  <c r="M97" i="7"/>
  <c r="L97" i="7"/>
  <c r="K97" i="7"/>
  <c r="J97" i="7"/>
  <c r="I97" i="7"/>
  <c r="I96" i="7" s="1"/>
  <c r="I95" i="7" s="1"/>
  <c r="Q96" i="7"/>
  <c r="Q95" i="7" s="1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B84" i="7" s="1"/>
  <c r="AB83" i="7" s="1"/>
  <c r="AA85" i="7"/>
  <c r="Z85" i="7"/>
  <c r="Y85" i="7"/>
  <c r="X85" i="7"/>
  <c r="W85" i="7"/>
  <c r="V85" i="7"/>
  <c r="U85" i="7"/>
  <c r="S85" i="7"/>
  <c r="R85" i="7"/>
  <c r="Q85" i="7"/>
  <c r="P85" i="7"/>
  <c r="O85" i="7"/>
  <c r="N85" i="7"/>
  <c r="M85" i="7"/>
  <c r="L85" i="7"/>
  <c r="K85" i="7"/>
  <c r="J85" i="7"/>
  <c r="I85" i="7"/>
  <c r="O84" i="7"/>
  <c r="O83" i="7" s="1"/>
  <c r="T44" i="7"/>
  <c r="H44" i="7"/>
  <c r="T43" i="7"/>
  <c r="H43" i="7"/>
  <c r="AL42" i="7"/>
  <c r="AJ42" i="7"/>
  <c r="AE42" i="7"/>
  <c r="AD42" i="7"/>
  <c r="AC42" i="7"/>
  <c r="AC35" i="7" s="1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L35" i="7" s="1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E36" i="7"/>
  <c r="AE35" i="7" s="1"/>
  <c r="AD36" i="7"/>
  <c r="AD35" i="7" s="1"/>
  <c r="AC36" i="7"/>
  <c r="AB36" i="7"/>
  <c r="AA36" i="7"/>
  <c r="AA35" i="7" s="1"/>
  <c r="Z36" i="7"/>
  <c r="Y36" i="7"/>
  <c r="X36" i="7"/>
  <c r="W36" i="7"/>
  <c r="W35" i="7" s="1"/>
  <c r="V36" i="7"/>
  <c r="U36" i="7"/>
  <c r="S36" i="7"/>
  <c r="R36" i="7"/>
  <c r="R35" i="7" s="1"/>
  <c r="Q36" i="7"/>
  <c r="P36" i="7"/>
  <c r="O36" i="7"/>
  <c r="N36" i="7"/>
  <c r="N35" i="7" s="1"/>
  <c r="M36" i="7"/>
  <c r="L36" i="7"/>
  <c r="K36" i="7"/>
  <c r="J36" i="7"/>
  <c r="J35" i="7" s="1"/>
  <c r="I36" i="7"/>
  <c r="AV35" i="7"/>
  <c r="AU35" i="7"/>
  <c r="AT35" i="7"/>
  <c r="AB35" i="7"/>
  <c r="Z35" i="7"/>
  <c r="X35" i="7"/>
  <c r="V35" i="7"/>
  <c r="U35" i="7"/>
  <c r="S35" i="7"/>
  <c r="Q35" i="7"/>
  <c r="O35" i="7"/>
  <c r="M35" i="7"/>
  <c r="K35" i="7"/>
  <c r="I35" i="7"/>
  <c r="T34" i="7"/>
  <c r="H34" i="7"/>
  <c r="AQ33" i="7"/>
  <c r="AO33" i="7"/>
  <c r="AM33" i="7"/>
  <c r="AK33" i="7"/>
  <c r="AJ33" i="7"/>
  <c r="AI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H33" i="7" s="1"/>
  <c r="T32" i="7"/>
  <c r="H32" i="7"/>
  <c r="AO31" i="7"/>
  <c r="AN31" i="7"/>
  <c r="AM31" i="7"/>
  <c r="AJ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T30" i="7"/>
  <c r="AU31" i="7" s="1"/>
  <c r="H30" i="7"/>
  <c r="AT31" i="7" s="1"/>
  <c r="T29" i="7"/>
  <c r="AU30" i="7" s="1"/>
  <c r="H29" i="7"/>
  <c r="AT30" i="7" s="1"/>
  <c r="AP28" i="7"/>
  <c r="AL28" i="7"/>
  <c r="AH28" i="7"/>
  <c r="AE28" i="7"/>
  <c r="AD28" i="7"/>
  <c r="AC28" i="7"/>
  <c r="AB28" i="7"/>
  <c r="AA28" i="7"/>
  <c r="Z28" i="7"/>
  <c r="Y28" i="7"/>
  <c r="X28" i="7"/>
  <c r="W28" i="7"/>
  <c r="V28" i="7"/>
  <c r="V18" i="7" s="1"/>
  <c r="V17" i="7" s="1"/>
  <c r="U28" i="7"/>
  <c r="S28" i="7"/>
  <c r="R28" i="7"/>
  <c r="Q28" i="7"/>
  <c r="P28" i="7"/>
  <c r="O28" i="7"/>
  <c r="N28" i="7"/>
  <c r="M28" i="7"/>
  <c r="L28" i="7"/>
  <c r="K28" i="7"/>
  <c r="J28" i="7"/>
  <c r="I28" i="7"/>
  <c r="T27" i="7"/>
  <c r="H27" i="7"/>
  <c r="T26" i="7"/>
  <c r="H26" i="7"/>
  <c r="T25" i="7"/>
  <c r="H25" i="7"/>
  <c r="T24" i="7"/>
  <c r="H24" i="7"/>
  <c r="AK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N18" i="7" s="1"/>
  <c r="M23" i="7"/>
  <c r="L23" i="7"/>
  <c r="K23" i="7"/>
  <c r="J23" i="7"/>
  <c r="J18" i="7" s="1"/>
  <c r="I23" i="7"/>
  <c r="T22" i="7"/>
  <c r="H22" i="7"/>
  <c r="T21" i="7"/>
  <c r="H21" i="7"/>
  <c r="T20" i="7"/>
  <c r="H20" i="7"/>
  <c r="AO19" i="7"/>
  <c r="AK19" i="7"/>
  <c r="AG19" i="7"/>
  <c r="AE19" i="7"/>
  <c r="AD19" i="7"/>
  <c r="AC19" i="7"/>
  <c r="AB19" i="7"/>
  <c r="AB18" i="7" s="1"/>
  <c r="AB17" i="7" s="1"/>
  <c r="AA19" i="7"/>
  <c r="Z19" i="7"/>
  <c r="Y19" i="7"/>
  <c r="X19" i="7"/>
  <c r="X18" i="7" s="1"/>
  <c r="X17" i="7" s="1"/>
  <c r="W19" i="7"/>
  <c r="V19" i="7"/>
  <c r="U19" i="7"/>
  <c r="S19" i="7"/>
  <c r="S18" i="7" s="1"/>
  <c r="S17" i="7" s="1"/>
  <c r="R19" i="7"/>
  <c r="Q19" i="7"/>
  <c r="P19" i="7"/>
  <c r="O19" i="7"/>
  <c r="O18" i="7" s="1"/>
  <c r="O17" i="7" s="1"/>
  <c r="N19" i="7"/>
  <c r="M19" i="7"/>
  <c r="L19" i="7"/>
  <c r="K19" i="7"/>
  <c r="K18" i="7" s="1"/>
  <c r="K17" i="7" s="1"/>
  <c r="J19" i="7"/>
  <c r="I19" i="7"/>
  <c r="R18" i="7"/>
  <c r="Z18" i="7" l="1"/>
  <c r="Z17" i="7" s="1"/>
  <c r="K84" i="7"/>
  <c r="S84" i="7"/>
  <c r="S83" i="7" s="1"/>
  <c r="Z108" i="7"/>
  <c r="Z107" i="7" s="1"/>
  <c r="AJ19" i="7"/>
  <c r="AN19" i="7"/>
  <c r="AI28" i="7"/>
  <c r="AM28" i="7"/>
  <c r="AQ28" i="7"/>
  <c r="H31" i="7"/>
  <c r="L108" i="7"/>
  <c r="L107" i="7" s="1"/>
  <c r="P108" i="7"/>
  <c r="P107" i="7" s="1"/>
  <c r="AH108" i="7"/>
  <c r="AH107" i="7" s="1"/>
  <c r="AL108" i="7"/>
  <c r="AL107" i="7" s="1"/>
  <c r="AP108" i="7"/>
  <c r="AP107" i="7" s="1"/>
  <c r="AP211" i="7"/>
  <c r="P35" i="7"/>
  <c r="Y35" i="7"/>
  <c r="H109" i="7"/>
  <c r="AG23" i="7"/>
  <c r="AO23" i="7"/>
  <c r="AJ36" i="7"/>
  <c r="AJ35" i="7" s="1"/>
  <c r="AH42" i="7"/>
  <c r="AP42" i="7"/>
  <c r="AM42" i="7"/>
  <c r="M18" i="7"/>
  <c r="M17" i="7" s="1"/>
  <c r="Q18" i="7"/>
  <c r="Q17" i="7" s="1"/>
  <c r="H28" i="7"/>
  <c r="AN35" i="7"/>
  <c r="T33" i="7"/>
  <c r="I84" i="7"/>
  <c r="I83" i="7" s="1"/>
  <c r="M84" i="7"/>
  <c r="M83" i="7" s="1"/>
  <c r="Q84" i="7"/>
  <c r="Q83" i="7" s="1"/>
  <c r="H101" i="7"/>
  <c r="M96" i="7"/>
  <c r="M95" i="7" s="1"/>
  <c r="AF34" i="7"/>
  <c r="AM211" i="7"/>
  <c r="AO211" i="7"/>
  <c r="AI36" i="7"/>
  <c r="AM36" i="7"/>
  <c r="AM35" i="7" s="1"/>
  <c r="AQ36" i="7"/>
  <c r="AQ35" i="7" s="1"/>
  <c r="AF39" i="7"/>
  <c r="AK36" i="7"/>
  <c r="AO36" i="7"/>
  <c r="AH36" i="7"/>
  <c r="AH35" i="7" s="1"/>
  <c r="AL36" i="7"/>
  <c r="AL35" i="7" s="1"/>
  <c r="AP36" i="7"/>
  <c r="AF44" i="7"/>
  <c r="AK42" i="7"/>
  <c r="AO42" i="7"/>
  <c r="AL197" i="7"/>
  <c r="AL196" i="7" s="1"/>
  <c r="L18" i="7"/>
  <c r="L17" i="7" s="1"/>
  <c r="P18" i="7"/>
  <c r="P17" i="7" s="1"/>
  <c r="H23" i="7"/>
  <c r="H42" i="7"/>
  <c r="T109" i="7"/>
  <c r="AH19" i="7"/>
  <c r="AL19" i="7"/>
  <c r="AP19" i="7"/>
  <c r="AI19" i="7"/>
  <c r="AI18" i="7" s="1"/>
  <c r="AM19" i="7"/>
  <c r="AQ19" i="7"/>
  <c r="AJ23" i="7"/>
  <c r="AN23" i="7"/>
  <c r="AF25" i="7"/>
  <c r="AH23" i="7"/>
  <c r="AL23" i="7"/>
  <c r="AP23" i="7"/>
  <c r="AI23" i="7"/>
  <c r="AM23" i="7"/>
  <c r="AQ23" i="7"/>
  <c r="AJ28" i="7"/>
  <c r="AJ18" i="7" s="1"/>
  <c r="AJ17" i="7" s="1"/>
  <c r="AN28" i="7"/>
  <c r="AF30" i="7"/>
  <c r="AV31" i="7" s="1"/>
  <c r="AK28" i="7"/>
  <c r="AO28" i="7"/>
  <c r="AK211" i="7"/>
  <c r="AL211" i="7"/>
  <c r="T211" i="7"/>
  <c r="AF198" i="7"/>
  <c r="AN211" i="7"/>
  <c r="AH211" i="7"/>
  <c r="H211" i="7"/>
  <c r="AF189" i="7"/>
  <c r="AF190" i="7"/>
  <c r="J17" i="7"/>
  <c r="N17" i="7"/>
  <c r="R17" i="7"/>
  <c r="T31" i="7"/>
  <c r="AF33" i="7"/>
  <c r="AG36" i="7"/>
  <c r="AG42" i="7"/>
  <c r="AF42" i="7" s="1"/>
  <c r="J84" i="7"/>
  <c r="J83" i="7" s="1"/>
  <c r="N84" i="7"/>
  <c r="N83" i="7" s="1"/>
  <c r="R84" i="7"/>
  <c r="R83" i="7" s="1"/>
  <c r="K96" i="7"/>
  <c r="K95" i="7" s="1"/>
  <c r="O96" i="7"/>
  <c r="O95" i="7" s="1"/>
  <c r="S96" i="7"/>
  <c r="S95" i="7" s="1"/>
  <c r="J96" i="7"/>
  <c r="J95" i="7" s="1"/>
  <c r="N96" i="7"/>
  <c r="N95" i="7" s="1"/>
  <c r="R96" i="7"/>
  <c r="R95" i="7" s="1"/>
  <c r="T101" i="7"/>
  <c r="H35" i="7"/>
  <c r="T42" i="7"/>
  <c r="J108" i="7"/>
  <c r="J107" i="7" s="1"/>
  <c r="N108" i="7"/>
  <c r="N107" i="7" s="1"/>
  <c r="R108" i="7"/>
  <c r="R107" i="7" s="1"/>
  <c r="AN108" i="7"/>
  <c r="AN107" i="7" s="1"/>
  <c r="AF22" i="7"/>
  <c r="AF27" i="7"/>
  <c r="AF37" i="7"/>
  <c r="AF41" i="7"/>
  <c r="I196" i="7"/>
  <c r="H196" i="7" s="1"/>
  <c r="H197" i="7"/>
  <c r="H188" i="7"/>
  <c r="AU33" i="7"/>
  <c r="AU129" i="7"/>
  <c r="H19" i="7"/>
  <c r="AG28" i="7"/>
  <c r="T28" i="7"/>
  <c r="AT33" i="7"/>
  <c r="AT129" i="7"/>
  <c r="L84" i="7"/>
  <c r="L83" i="7" s="1"/>
  <c r="P84" i="7"/>
  <c r="P83" i="7" s="1"/>
  <c r="X84" i="7"/>
  <c r="X83" i="7" s="1"/>
  <c r="H97" i="7"/>
  <c r="L96" i="7"/>
  <c r="L95" i="7" s="1"/>
  <c r="P96" i="7"/>
  <c r="P95" i="7" s="1"/>
  <c r="AF216" i="7"/>
  <c r="H189" i="7"/>
  <c r="AF222" i="7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H18" i="7" s="1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T210" i="7"/>
  <c r="W18" i="7"/>
  <c r="W17" i="7" s="1"/>
  <c r="Y18" i="7"/>
  <c r="Y17" i="7" s="1"/>
  <c r="AA18" i="7"/>
  <c r="AA17" i="7" s="1"/>
  <c r="AC18" i="7"/>
  <c r="AC17" i="7" s="1"/>
  <c r="H36" i="7"/>
  <c r="AI35" i="7"/>
  <c r="AK35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D17" i="7" s="1"/>
  <c r="AO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F38" i="7"/>
  <c r="AF40" i="7"/>
  <c r="AF43" i="7"/>
  <c r="AF20" i="7"/>
  <c r="K83" i="7"/>
  <c r="AF31" i="7"/>
  <c r="AG18" i="7"/>
  <c r="AO18" i="7"/>
  <c r="AK18" i="7"/>
  <c r="AQ18" i="7"/>
  <c r="AH18" i="7"/>
  <c r="AH17" i="7" s="1"/>
  <c r="AL18" i="7"/>
  <c r="AL17" i="7" s="1"/>
  <c r="AP18" i="7"/>
  <c r="U84" i="7"/>
  <c r="I108" i="7"/>
  <c r="U108" i="7"/>
  <c r="AG108" i="7"/>
  <c r="T35" i="7"/>
  <c r="T36" i="7"/>
  <c r="T23" i="7"/>
  <c r="AE18" i="7"/>
  <c r="AE17" i="7" s="1"/>
  <c r="T19" i="7"/>
  <c r="U18" i="7"/>
  <c r="U17" i="7" s="1"/>
  <c r="G48" i="5"/>
  <c r="AI48" i="12"/>
  <c r="AI47" i="12"/>
  <c r="AG35" i="7" l="1"/>
  <c r="AP35" i="7"/>
  <c r="AO17" i="7"/>
  <c r="AP17" i="7"/>
  <c r="H95" i="7"/>
  <c r="AF28" i="7"/>
  <c r="AF23" i="7"/>
  <c r="AM18" i="7"/>
  <c r="AF19" i="7"/>
  <c r="AN18" i="7"/>
  <c r="AN17" i="7" s="1"/>
  <c r="AQ17" i="7"/>
  <c r="AF36" i="7"/>
  <c r="AK17" i="7"/>
  <c r="I17" i="7"/>
  <c r="H17" i="7" s="1"/>
  <c r="AF84" i="7"/>
  <c r="AM17" i="7"/>
  <c r="AV33" i="7"/>
  <c r="AV129" i="7"/>
  <c r="H84" i="7"/>
  <c r="AF35" i="7"/>
  <c r="AI17" i="7"/>
  <c r="H96" i="7"/>
  <c r="T95" i="7"/>
  <c r="AQ101" i="7"/>
  <c r="AF104" i="7"/>
  <c r="AG95" i="7"/>
  <c r="AF83" i="7"/>
  <c r="AF211" i="7"/>
  <c r="AG17" i="7"/>
  <c r="T96" i="7"/>
  <c r="H83" i="7"/>
  <c r="AF18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7" i="7" l="1"/>
  <c r="AF107" i="7"/>
  <c r="AQ96" i="7"/>
  <c r="AF101" i="7"/>
  <c r="AQ254" i="7"/>
  <c r="AP254" i="7"/>
  <c r="AO254" i="7"/>
  <c r="AN254" i="7"/>
  <c r="AM254" i="7"/>
  <c r="AL254" i="7"/>
  <c r="AK254" i="7"/>
  <c r="AJ254" i="7"/>
  <c r="AI254" i="7"/>
  <c r="AH254" i="7"/>
  <c r="AQ253" i="7"/>
  <c r="AP253" i="7"/>
  <c r="AO253" i="7"/>
  <c r="AN253" i="7"/>
  <c r="AM253" i="7"/>
  <c r="AL253" i="7"/>
  <c r="AK253" i="7"/>
  <c r="AJ253" i="7"/>
  <c r="AI253" i="7"/>
  <c r="AH253" i="7"/>
  <c r="AQ247" i="7"/>
  <c r="AP247" i="7"/>
  <c r="AO247" i="7"/>
  <c r="AN247" i="7"/>
  <c r="AM247" i="7"/>
  <c r="AL247" i="7"/>
  <c r="AK247" i="7"/>
  <c r="AJ247" i="7"/>
  <c r="AI247" i="7"/>
  <c r="AH247" i="7"/>
  <c r="AQ246" i="7"/>
  <c r="AP246" i="7"/>
  <c r="AO246" i="7"/>
  <c r="AN246" i="7"/>
  <c r="AM246" i="7"/>
  <c r="AL246" i="7"/>
  <c r="AK246" i="7"/>
  <c r="AJ246" i="7"/>
  <c r="AI246" i="7"/>
  <c r="AH246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Q226" i="7" s="1"/>
  <c r="AQ225" i="7" s="1"/>
  <c r="AQ210" i="7" s="1"/>
  <c r="AP227" i="7"/>
  <c r="AP226" i="7" s="1"/>
  <c r="AP225" i="7" s="1"/>
  <c r="AP210" i="7" s="1"/>
  <c r="AO227" i="7"/>
  <c r="AO226" i="7" s="1"/>
  <c r="AO225" i="7" s="1"/>
  <c r="AO210" i="7" s="1"/>
  <c r="AN227" i="7"/>
  <c r="AN226" i="7" s="1"/>
  <c r="AN225" i="7" s="1"/>
  <c r="AN210" i="7" s="1"/>
  <c r="AM227" i="7"/>
  <c r="AM226" i="7" s="1"/>
  <c r="AM225" i="7" s="1"/>
  <c r="AM210" i="7" s="1"/>
  <c r="AL227" i="7"/>
  <c r="AL226" i="7" s="1"/>
  <c r="AL225" i="7" s="1"/>
  <c r="AL210" i="7" s="1"/>
  <c r="AK227" i="7"/>
  <c r="AK226" i="7" s="1"/>
  <c r="AK225" i="7" s="1"/>
  <c r="AK210" i="7" s="1"/>
  <c r="AJ227" i="7"/>
  <c r="AJ226" i="7" s="1"/>
  <c r="AJ225" i="7" s="1"/>
  <c r="AJ210" i="7" s="1"/>
  <c r="AI227" i="7"/>
  <c r="AI226" i="7" s="1"/>
  <c r="AI225" i="7" s="1"/>
  <c r="AI210" i="7" s="1"/>
  <c r="AH227" i="7"/>
  <c r="AH226" i="7" s="1"/>
  <c r="AH225" i="7" s="1"/>
  <c r="AH210" i="7" s="1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4" i="7"/>
  <c r="AG253" i="7"/>
  <c r="AG247" i="7"/>
  <c r="AG246" i="7"/>
  <c r="AG238" i="7"/>
  <c r="AG237" i="7"/>
  <c r="AG234" i="7"/>
  <c r="AG233" i="7"/>
  <c r="AG227" i="7"/>
  <c r="AG226" i="7" s="1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5" i="7" l="1"/>
  <c r="AF226" i="7"/>
  <c r="AQ95" i="7"/>
  <c r="AF96" i="7"/>
  <c r="AF8" i="7"/>
  <c r="T8" i="7"/>
  <c r="AF225" i="7" l="1"/>
  <c r="AG210" i="7"/>
  <c r="AF210" i="7" s="1"/>
  <c r="AF95" i="7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I92" i="12"/>
  <c r="AI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U111" i="12"/>
  <c r="U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W92" i="12"/>
  <c r="W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A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U86" i="12" l="1"/>
  <c r="W105" i="12"/>
  <c r="W104" i="12" s="1"/>
  <c r="X49" i="12"/>
  <c r="AM49" i="12"/>
  <c r="AI60" i="12"/>
  <c r="AP67" i="12"/>
  <c r="AA92" i="12"/>
  <c r="AA91" i="12" s="1"/>
  <c r="Y60" i="12"/>
  <c r="T37" i="9"/>
  <c r="AC14" i="12"/>
  <c r="Z81" i="12"/>
  <c r="AQ14" i="12"/>
  <c r="AJ60" i="12"/>
  <c r="U49" i="12"/>
  <c r="AB60" i="12"/>
  <c r="X67" i="12"/>
  <c r="X28" i="9"/>
  <c r="AB67" i="12"/>
  <c r="AB28" i="9"/>
  <c r="T89" i="12"/>
  <c r="V33" i="9"/>
  <c r="AD86" i="12"/>
  <c r="AD33" i="9"/>
  <c r="Y92" i="12"/>
  <c r="Y91" i="12" s="1"/>
  <c r="AB92" i="12"/>
  <c r="AB91" i="12" s="1"/>
  <c r="AB38" i="9"/>
  <c r="V111" i="12"/>
  <c r="V110" i="12" s="1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D49" i="12"/>
  <c r="AD23" i="9"/>
  <c r="X60" i="12"/>
  <c r="X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AA81" i="12"/>
  <c r="AA30" i="9"/>
  <c r="AE81" i="12"/>
  <c r="AE30" i="9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P86" i="12"/>
  <c r="AJ86" i="12"/>
  <c r="AJ32" i="9"/>
  <c r="AN86" i="12"/>
  <c r="AN32" i="9"/>
  <c r="AN92" i="12"/>
  <c r="AN91" i="12" s="1"/>
  <c r="AL92" i="12"/>
  <c r="AL91" i="12" s="1"/>
  <c r="AL38" i="9"/>
  <c r="AM111" i="12"/>
  <c r="AM110" i="12" s="1"/>
  <c r="AM48" i="9"/>
  <c r="AQ111" i="12"/>
  <c r="AQ110" i="12" s="1"/>
  <c r="AQ48" i="9"/>
  <c r="AE14" i="12"/>
  <c r="AE16" i="9"/>
  <c r="U14" i="12"/>
  <c r="U13" i="12" s="1"/>
  <c r="U15" i="9"/>
  <c r="AC49" i="12"/>
  <c r="AB49" i="12"/>
  <c r="AB22" i="9"/>
  <c r="U60" i="12"/>
  <c r="U25" i="9"/>
  <c r="AC60" i="12"/>
  <c r="AC25" i="9"/>
  <c r="W67" i="12"/>
  <c r="AD81" i="12"/>
  <c r="AB81" i="12"/>
  <c r="AB30" i="9"/>
  <c r="AC86" i="12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30" i="9"/>
  <c r="Y81" i="12"/>
  <c r="Y30" i="9"/>
  <c r="AC81" i="12"/>
  <c r="AC30" i="9"/>
  <c r="AC92" i="12"/>
  <c r="AC91" i="12" s="1"/>
  <c r="AC36" i="9"/>
  <c r="Z111" i="12"/>
  <c r="Z110" i="12" s="1"/>
  <c r="Z48" i="9"/>
  <c r="AD111" i="12"/>
  <c r="AD110" i="12" s="1"/>
  <c r="AD48" i="9"/>
  <c r="AJ49" i="12"/>
  <c r="AJ23" i="9"/>
  <c r="AN49" i="12"/>
  <c r="AN23" i="9"/>
  <c r="AH60" i="12"/>
  <c r="AH25" i="9"/>
  <c r="AL60" i="12"/>
  <c r="AL25" i="9"/>
  <c r="AP60" i="12"/>
  <c r="AP25" i="9"/>
  <c r="AH67" i="12"/>
  <c r="AH28" i="9"/>
  <c r="AG81" i="12"/>
  <c r="AG30" i="9"/>
  <c r="AK81" i="12"/>
  <c r="AK30" i="9"/>
  <c r="AO81" i="12"/>
  <c r="AO30" i="9"/>
  <c r="AH86" i="12"/>
  <c r="AH32" i="9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AK86" i="12"/>
  <c r="AI14" i="12"/>
  <c r="V92" i="12"/>
  <c r="V91" i="12" s="1"/>
  <c r="Z92" i="12"/>
  <c r="Z91" i="12" s="1"/>
  <c r="V86" i="12"/>
  <c r="AJ14" i="12"/>
  <c r="T30" i="12"/>
  <c r="T44" i="12"/>
  <c r="W49" i="12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P13" i="12" s="1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AF23" i="12"/>
  <c r="AF18" i="12"/>
  <c r="T18" i="12"/>
  <c r="AA14" i="12"/>
  <c r="AI67" i="12"/>
  <c r="AF89" i="12"/>
  <c r="AG14" i="12"/>
  <c r="AF57" i="12"/>
  <c r="AG92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AO13" i="12" l="1"/>
  <c r="AF110" i="12"/>
  <c r="AF81" i="12"/>
  <c r="AF60" i="12"/>
  <c r="AC13" i="12"/>
  <c r="AE13" i="12"/>
  <c r="AA13" i="12"/>
  <c r="AN13" i="12"/>
  <c r="AD13" i="12"/>
  <c r="AH13" i="12"/>
  <c r="T86" i="12"/>
  <c r="T81" i="12"/>
  <c r="Y13" i="12"/>
  <c r="X13" i="12"/>
  <c r="AB13" i="12"/>
  <c r="T110" i="12"/>
  <c r="AL13" i="12"/>
  <c r="W13" i="12"/>
  <c r="T60" i="12"/>
  <c r="T111" i="12"/>
  <c r="AF111" i="12"/>
  <c r="T67" i="12"/>
  <c r="T43" i="9"/>
  <c r="T104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T13" i="12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6" i="7"/>
  <c r="AM295" i="7" s="1"/>
  <c r="AM293" i="7"/>
  <c r="AM288" i="7"/>
  <c r="AM284" i="7"/>
  <c r="AM273" i="7"/>
  <c r="AM272" i="7" s="1"/>
  <c r="AM270" i="7"/>
  <c r="AM265" i="7"/>
  <c r="AM261" i="7"/>
  <c r="AM252" i="7"/>
  <c r="AM251" i="7" s="1"/>
  <c r="AM250" i="7" s="1"/>
  <c r="AM249" i="7" s="1"/>
  <c r="AM245" i="7"/>
  <c r="AM244" i="7" s="1"/>
  <c r="AM243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77" i="7"/>
  <c r="AM73" i="7"/>
  <c r="AM66" i="7"/>
  <c r="AM60" i="7"/>
  <c r="AM52" i="7"/>
  <c r="AM48" i="7"/>
  <c r="AA252" i="7"/>
  <c r="AA251" i="7" s="1"/>
  <c r="AA250" i="7" s="1"/>
  <c r="AA249" i="7" s="1"/>
  <c r="AA245" i="7"/>
  <c r="AA244" i="7" s="1"/>
  <c r="AA243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77" i="7"/>
  <c r="AA73" i="7"/>
  <c r="AA66" i="7"/>
  <c r="AA60" i="7"/>
  <c r="AA52" i="7"/>
  <c r="AA48" i="7"/>
  <c r="O296" i="7"/>
  <c r="O295" i="7" s="1"/>
  <c r="O293" i="7"/>
  <c r="O288" i="7"/>
  <c r="O284" i="7"/>
  <c r="O273" i="7"/>
  <c r="O272" i="7" s="1"/>
  <c r="O270" i="7"/>
  <c r="O265" i="7"/>
  <c r="O261" i="7"/>
  <c r="O252" i="7"/>
  <c r="O251" i="7" s="1"/>
  <c r="O250" i="7" s="1"/>
  <c r="O249" i="7" s="1"/>
  <c r="O245" i="7"/>
  <c r="O244" i="7" s="1"/>
  <c r="O243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77" i="7"/>
  <c r="O73" i="7"/>
  <c r="O66" i="7"/>
  <c r="O60" i="7"/>
  <c r="O52" i="7"/>
  <c r="O48" i="7"/>
  <c r="AM122" i="7" l="1"/>
  <c r="O122" i="7"/>
  <c r="AA122" i="7"/>
  <c r="AM72" i="7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3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209" i="7" s="1"/>
  <c r="AM155" i="7"/>
  <c r="AA59" i="7"/>
  <c r="AM260" i="7"/>
  <c r="AM259" i="7" s="1"/>
  <c r="AM258" i="7" s="1"/>
  <c r="AM283" i="7"/>
  <c r="AM282" i="7" s="1"/>
  <c r="AM281" i="7" s="1"/>
  <c r="O155" i="7"/>
  <c r="AA230" i="7"/>
  <c r="AA209" i="7" s="1"/>
  <c r="O230" i="7"/>
  <c r="O209" i="7" s="1"/>
  <c r="O260" i="7"/>
  <c r="O259" i="7" s="1"/>
  <c r="O258" i="7" s="1"/>
  <c r="O282" i="7"/>
  <c r="O28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52" i="7"/>
  <c r="AH251" i="7" s="1"/>
  <c r="AH250" i="7" s="1"/>
  <c r="AH249" i="7" s="1"/>
  <c r="AH245" i="7"/>
  <c r="AH244" i="7" s="1"/>
  <c r="AH243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66" i="7"/>
  <c r="AH60" i="7"/>
  <c r="AH52" i="7"/>
  <c r="AH48" i="7"/>
  <c r="J296" i="7"/>
  <c r="J295" i="7" s="1"/>
  <c r="J293" i="7"/>
  <c r="J288" i="7"/>
  <c r="J284" i="7"/>
  <c r="J273" i="7"/>
  <c r="J272" i="7" s="1"/>
  <c r="J270" i="7"/>
  <c r="J265" i="7"/>
  <c r="J261" i="7"/>
  <c r="J252" i="7"/>
  <c r="J251" i="7" s="1"/>
  <c r="J250" i="7" s="1"/>
  <c r="J249" i="7" s="1"/>
  <c r="J245" i="7"/>
  <c r="J244" i="7" s="1"/>
  <c r="J243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66" i="7"/>
  <c r="J60" i="7"/>
  <c r="J52" i="7"/>
  <c r="J48" i="7"/>
  <c r="V252" i="7"/>
  <c r="V251" i="7" s="1"/>
  <c r="V250" i="7" s="1"/>
  <c r="V249" i="7" s="1"/>
  <c r="V245" i="7"/>
  <c r="V244" i="7" s="1"/>
  <c r="V243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1" i="7"/>
  <c r="V123" i="7"/>
  <c r="V122" i="7" s="1"/>
  <c r="V66" i="7"/>
  <c r="V60" i="7"/>
  <c r="V52" i="7"/>
  <c r="V48" i="7"/>
  <c r="V133" i="7" l="1"/>
  <c r="J122" i="7"/>
  <c r="AH122" i="7"/>
  <c r="AM46" i="7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60" i="7"/>
  <c r="J259" i="7" s="1"/>
  <c r="J258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3" i="7"/>
  <c r="J282" i="7" s="1"/>
  <c r="J281" i="7" s="1"/>
  <c r="J177" i="7"/>
  <c r="J176" i="7" s="1"/>
  <c r="V121" i="7"/>
  <c r="J155" i="7"/>
  <c r="V230" i="7"/>
  <c r="V209" i="7" s="1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AQ123" i="7"/>
  <c r="AQ122" i="7" s="1"/>
  <c r="AF132" i="7"/>
  <c r="AV38" i="7" s="1"/>
  <c r="AO252" i="7"/>
  <c r="AO251" i="7" s="1"/>
  <c r="AO250" i="7" s="1"/>
  <c r="AO249" i="7" s="1"/>
  <c r="I252" i="7"/>
  <c r="I251" i="7" s="1"/>
  <c r="I250" i="7" s="1"/>
  <c r="I249" i="7" s="1"/>
  <c r="I66" i="7"/>
  <c r="I60" i="7"/>
  <c r="AF254" i="7"/>
  <c r="AV74" i="7" s="1"/>
  <c r="T254" i="7"/>
  <c r="AU74" i="7" s="1"/>
  <c r="H254" i="7"/>
  <c r="AT74" i="7" s="1"/>
  <c r="AF253" i="7"/>
  <c r="AV73" i="7" s="1"/>
  <c r="T253" i="7"/>
  <c r="AU73" i="7" s="1"/>
  <c r="H253" i="7"/>
  <c r="AT73" i="7" s="1"/>
  <c r="AQ252" i="7"/>
  <c r="AQ251" i="7" s="1"/>
  <c r="AQ250" i="7" s="1"/>
  <c r="AQ249" i="7" s="1"/>
  <c r="AP252" i="7"/>
  <c r="AP251" i="7" s="1"/>
  <c r="AP250" i="7" s="1"/>
  <c r="AP249" i="7" s="1"/>
  <c r="AN252" i="7"/>
  <c r="AN251" i="7" s="1"/>
  <c r="AN250" i="7" s="1"/>
  <c r="AN249" i="7" s="1"/>
  <c r="AL252" i="7"/>
  <c r="AL251" i="7" s="1"/>
  <c r="AL250" i="7" s="1"/>
  <c r="AL249" i="7" s="1"/>
  <c r="AK252" i="7"/>
  <c r="AK251" i="7" s="1"/>
  <c r="AK250" i="7" s="1"/>
  <c r="AK249" i="7" s="1"/>
  <c r="AJ252" i="7"/>
  <c r="AJ251" i="7" s="1"/>
  <c r="AJ250" i="7" s="1"/>
  <c r="AJ249" i="7" s="1"/>
  <c r="AI252" i="7"/>
  <c r="AI251" i="7" s="1"/>
  <c r="AI250" i="7" s="1"/>
  <c r="AI249" i="7" s="1"/>
  <c r="AG252" i="7"/>
  <c r="AG251" i="7" s="1"/>
  <c r="AG250" i="7" s="1"/>
  <c r="AG249" i="7" s="1"/>
  <c r="AE252" i="7"/>
  <c r="AE251" i="7" s="1"/>
  <c r="AE250" i="7" s="1"/>
  <c r="AE249" i="7" s="1"/>
  <c r="AD252" i="7"/>
  <c r="AD251" i="7" s="1"/>
  <c r="AD250" i="7" s="1"/>
  <c r="AD249" i="7" s="1"/>
  <c r="AC252" i="7"/>
  <c r="AC251" i="7" s="1"/>
  <c r="AC250" i="7" s="1"/>
  <c r="AC249" i="7" s="1"/>
  <c r="AB252" i="7"/>
  <c r="AB251" i="7" s="1"/>
  <c r="AB250" i="7" s="1"/>
  <c r="AB249" i="7" s="1"/>
  <c r="Z252" i="7"/>
  <c r="Z251" i="7" s="1"/>
  <c r="Z250" i="7" s="1"/>
  <c r="Z249" i="7" s="1"/>
  <c r="Y252" i="7"/>
  <c r="Y251" i="7" s="1"/>
  <c r="Y250" i="7" s="1"/>
  <c r="Y249" i="7" s="1"/>
  <c r="X252" i="7"/>
  <c r="X251" i="7" s="1"/>
  <c r="X250" i="7" s="1"/>
  <c r="X249" i="7" s="1"/>
  <c r="W252" i="7"/>
  <c r="W251" i="7" s="1"/>
  <c r="W250" i="7" s="1"/>
  <c r="W249" i="7" s="1"/>
  <c r="U252" i="7"/>
  <c r="U251" i="7" s="1"/>
  <c r="U250" i="7" s="1"/>
  <c r="U249" i="7" s="1"/>
  <c r="S252" i="7"/>
  <c r="S251" i="7" s="1"/>
  <c r="S250" i="7" s="1"/>
  <c r="S249" i="7" s="1"/>
  <c r="R252" i="7"/>
  <c r="R251" i="7" s="1"/>
  <c r="R250" i="7" s="1"/>
  <c r="R249" i="7" s="1"/>
  <c r="Q252" i="7"/>
  <c r="Q251" i="7" s="1"/>
  <c r="Q250" i="7" s="1"/>
  <c r="Q249" i="7" s="1"/>
  <c r="P252" i="7"/>
  <c r="P251" i="7" s="1"/>
  <c r="P250" i="7" s="1"/>
  <c r="P249" i="7" s="1"/>
  <c r="N252" i="7"/>
  <c r="N251" i="7" s="1"/>
  <c r="N250" i="7" s="1"/>
  <c r="N249" i="7" s="1"/>
  <c r="M252" i="7"/>
  <c r="M251" i="7" s="1"/>
  <c r="M250" i="7" s="1"/>
  <c r="M249" i="7" s="1"/>
  <c r="L252" i="7"/>
  <c r="L251" i="7" s="1"/>
  <c r="L250" i="7" s="1"/>
  <c r="L249" i="7" s="1"/>
  <c r="K252" i="7"/>
  <c r="K251" i="7" s="1"/>
  <c r="K250" i="7" s="1"/>
  <c r="K249" i="7" s="1"/>
  <c r="K122" i="7" l="1"/>
  <c r="V120" i="7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9" i="7"/>
  <c r="T131" i="7"/>
  <c r="H131" i="7"/>
  <c r="H249" i="7"/>
  <c r="T250" i="7"/>
  <c r="H251" i="7"/>
  <c r="G36" i="5" s="1"/>
  <c r="AF252" i="7"/>
  <c r="AF250" i="7"/>
  <c r="AF249" i="7"/>
  <c r="H252" i="7"/>
  <c r="T251" i="7"/>
  <c r="H36" i="5" s="1"/>
  <c r="AF251" i="7"/>
  <c r="I36" i="5" s="1"/>
  <c r="T252" i="7"/>
  <c r="H250" i="7"/>
  <c r="AF298" i="7"/>
  <c r="AF297" i="7"/>
  <c r="AF294" i="7"/>
  <c r="AF292" i="7"/>
  <c r="AF291" i="7"/>
  <c r="AF290" i="7"/>
  <c r="AF289" i="7"/>
  <c r="AF287" i="7"/>
  <c r="AF286" i="7"/>
  <c r="AF285" i="7"/>
  <c r="AF275" i="7"/>
  <c r="AF274" i="7"/>
  <c r="AF271" i="7"/>
  <c r="AF269" i="7"/>
  <c r="AF268" i="7"/>
  <c r="AF267" i="7"/>
  <c r="AF266" i="7"/>
  <c r="AF264" i="7"/>
  <c r="AF263" i="7"/>
  <c r="AF262" i="7"/>
  <c r="AF68" i="7"/>
  <c r="AF67" i="7"/>
  <c r="AF65" i="7"/>
  <c r="AV241" i="7" s="1"/>
  <c r="AF64" i="7"/>
  <c r="AF63" i="7"/>
  <c r="AV239" i="7" s="1"/>
  <c r="AF62" i="7"/>
  <c r="AF61" i="7"/>
  <c r="AF56" i="7"/>
  <c r="AF55" i="7"/>
  <c r="AF54" i="7"/>
  <c r="AF53" i="7"/>
  <c r="AF51" i="7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7" i="7"/>
  <c r="AF246" i="7"/>
  <c r="AF238" i="7"/>
  <c r="AF237" i="7"/>
  <c r="AF234" i="7"/>
  <c r="AF233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68" i="7"/>
  <c r="T67" i="7"/>
  <c r="T65" i="7"/>
  <c r="AU241" i="7" s="1"/>
  <c r="T64" i="7"/>
  <c r="T63" i="7"/>
  <c r="AU239" i="7" s="1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7" i="7"/>
  <c r="T246" i="7"/>
  <c r="T238" i="7"/>
  <c r="T237" i="7"/>
  <c r="T234" i="7"/>
  <c r="T233" i="7"/>
  <c r="AQ296" i="7"/>
  <c r="AP296" i="7"/>
  <c r="AP295" i="7" s="1"/>
  <c r="AO296" i="7"/>
  <c r="AO295" i="7" s="1"/>
  <c r="AN296" i="7"/>
  <c r="AN295" i="7" s="1"/>
  <c r="AL296" i="7"/>
  <c r="AL295" i="7" s="1"/>
  <c r="AK296" i="7"/>
  <c r="AK295" i="7" s="1"/>
  <c r="AJ296" i="7"/>
  <c r="AJ295" i="7" s="1"/>
  <c r="AI296" i="7"/>
  <c r="AQ295" i="7"/>
  <c r="AQ293" i="7"/>
  <c r="AP293" i="7"/>
  <c r="AO293" i="7"/>
  <c r="AN293" i="7"/>
  <c r="AL293" i="7"/>
  <c r="AK293" i="7"/>
  <c r="AJ293" i="7"/>
  <c r="AI293" i="7"/>
  <c r="AQ288" i="7"/>
  <c r="AP288" i="7"/>
  <c r="AO288" i="7"/>
  <c r="AN288" i="7"/>
  <c r="AL288" i="7"/>
  <c r="AK288" i="7"/>
  <c r="AJ288" i="7"/>
  <c r="AI288" i="7"/>
  <c r="AQ284" i="7"/>
  <c r="AP284" i="7"/>
  <c r="AO284" i="7"/>
  <c r="AN284" i="7"/>
  <c r="AN283" i="7" s="1"/>
  <c r="AL284" i="7"/>
  <c r="AL283" i="7" s="1"/>
  <c r="AK284" i="7"/>
  <c r="AJ284" i="7"/>
  <c r="AI284" i="7"/>
  <c r="AQ273" i="7"/>
  <c r="AP273" i="7"/>
  <c r="AP272" i="7" s="1"/>
  <c r="AO273" i="7"/>
  <c r="AO272" i="7" s="1"/>
  <c r="AN273" i="7"/>
  <c r="AN272" i="7" s="1"/>
  <c r="AL273" i="7"/>
  <c r="AL272" i="7" s="1"/>
  <c r="AK273" i="7"/>
  <c r="AK272" i="7" s="1"/>
  <c r="AJ273" i="7"/>
  <c r="AJ272" i="7" s="1"/>
  <c r="AI273" i="7"/>
  <c r="AQ272" i="7"/>
  <c r="AQ270" i="7"/>
  <c r="AP270" i="7"/>
  <c r="AO270" i="7"/>
  <c r="AN270" i="7"/>
  <c r="AL270" i="7"/>
  <c r="AK270" i="7"/>
  <c r="AJ270" i="7"/>
  <c r="AI270" i="7"/>
  <c r="AQ265" i="7"/>
  <c r="AP265" i="7"/>
  <c r="AO265" i="7"/>
  <c r="AN265" i="7"/>
  <c r="AL265" i="7"/>
  <c r="AK265" i="7"/>
  <c r="AJ265" i="7"/>
  <c r="AI265" i="7"/>
  <c r="AQ261" i="7"/>
  <c r="AP261" i="7"/>
  <c r="AO261" i="7"/>
  <c r="AO260" i="7" s="1"/>
  <c r="AN261" i="7"/>
  <c r="AN260" i="7" s="1"/>
  <c r="AL261" i="7"/>
  <c r="AK261" i="7"/>
  <c r="AJ261" i="7"/>
  <c r="AJ260" i="7" s="1"/>
  <c r="AI261" i="7"/>
  <c r="AI26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5" i="7"/>
  <c r="AQ244" i="7" s="1"/>
  <c r="AQ243" i="7" s="1"/>
  <c r="AP245" i="7"/>
  <c r="AP244" i="7" s="1"/>
  <c r="AP243" i="7" s="1"/>
  <c r="AO245" i="7"/>
  <c r="AO244" i="7" s="1"/>
  <c r="AO243" i="7" s="1"/>
  <c r="AN245" i="7"/>
  <c r="AN244" i="7" s="1"/>
  <c r="AN243" i="7" s="1"/>
  <c r="AL245" i="7"/>
  <c r="AL244" i="7" s="1"/>
  <c r="AL243" i="7" s="1"/>
  <c r="AK245" i="7"/>
  <c r="AK244" i="7" s="1"/>
  <c r="AK243" i="7" s="1"/>
  <c r="AJ245" i="7"/>
  <c r="AJ244" i="7" s="1"/>
  <c r="AJ243" i="7" s="1"/>
  <c r="AI245" i="7"/>
  <c r="AI244" i="7" s="1"/>
  <c r="AI243" i="7" s="1"/>
  <c r="AG245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I235" i="7" s="1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D168" i="7" s="1"/>
  <c r="AD167" i="7" s="1"/>
  <c r="AC169" i="7"/>
  <c r="AC168" i="7" s="1"/>
  <c r="AC167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5" i="7"/>
  <c r="AE244" i="7" s="1"/>
  <c r="AE243" i="7" s="1"/>
  <c r="AD245" i="7"/>
  <c r="AD244" i="7" s="1"/>
  <c r="AD243" i="7" s="1"/>
  <c r="AC245" i="7"/>
  <c r="AC244" i="7" s="1"/>
  <c r="AC243" i="7" s="1"/>
  <c r="AB245" i="7"/>
  <c r="AB244" i="7" s="1"/>
  <c r="AB243" i="7" s="1"/>
  <c r="Z245" i="7"/>
  <c r="Z244" i="7" s="1"/>
  <c r="Z243" i="7" s="1"/>
  <c r="Y245" i="7"/>
  <c r="Y244" i="7" s="1"/>
  <c r="Y243" i="7" s="1"/>
  <c r="X245" i="7"/>
  <c r="X244" i="7" s="1"/>
  <c r="X243" i="7" s="1"/>
  <c r="W245" i="7"/>
  <c r="W244" i="7" s="1"/>
  <c r="W243" i="7" s="1"/>
  <c r="U245" i="7"/>
  <c r="U244" i="7" s="1"/>
  <c r="U243" i="7" s="1"/>
  <c r="AE236" i="7"/>
  <c r="AE235" i="7" s="1"/>
  <c r="AD236" i="7"/>
  <c r="AD235" i="7" s="1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U235" i="7" s="1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V22" i="7" l="1"/>
  <c r="AU43" i="7"/>
  <c r="AU240" i="7"/>
  <c r="AV240" i="7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60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Z209" i="7" s="1"/>
  <c r="AE230" i="7"/>
  <c r="AE209" i="7" s="1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8" i="7"/>
  <c r="AF293" i="7"/>
  <c r="AO230" i="7"/>
  <c r="AO209" i="7" s="1"/>
  <c r="AJ230" i="7"/>
  <c r="AJ209" i="7" s="1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70" i="7"/>
  <c r="T134" i="7"/>
  <c r="T178" i="7"/>
  <c r="AF245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9" i="7"/>
  <c r="AN258" i="7" s="1"/>
  <c r="T157" i="7"/>
  <c r="U231" i="7"/>
  <c r="T232" i="7"/>
  <c r="AG162" i="7"/>
  <c r="AF162" i="7" s="1"/>
  <c r="AF163" i="7"/>
  <c r="AF48" i="7"/>
  <c r="T60" i="7"/>
  <c r="T243" i="7"/>
  <c r="T149" i="7"/>
  <c r="T156" i="7"/>
  <c r="U168" i="7"/>
  <c r="T169" i="7"/>
  <c r="AK230" i="7"/>
  <c r="AK209" i="7" s="1"/>
  <c r="AG231" i="7"/>
  <c r="AF231" i="7" s="1"/>
  <c r="AF232" i="7"/>
  <c r="AQ230" i="7"/>
  <c r="AQ209" i="7" s="1"/>
  <c r="AF138" i="7"/>
  <c r="AF52" i="7"/>
  <c r="T122" i="7"/>
  <c r="T123" i="7"/>
  <c r="U144" i="7"/>
  <c r="T145" i="7"/>
  <c r="W59" i="7"/>
  <c r="T66" i="7"/>
  <c r="AG168" i="7"/>
  <c r="AF169" i="7"/>
  <c r="X230" i="7"/>
  <c r="X209" i="7" s="1"/>
  <c r="AC230" i="7"/>
  <c r="AC209" i="7" s="1"/>
  <c r="T235" i="7"/>
  <c r="T236" i="7"/>
  <c r="U162" i="7"/>
  <c r="T162" i="7" s="1"/>
  <c r="T163" i="7"/>
  <c r="T52" i="7"/>
  <c r="AF236" i="7"/>
  <c r="AF145" i="7"/>
  <c r="AI272" i="7"/>
  <c r="AF272" i="7" s="1"/>
  <c r="AF273" i="7"/>
  <c r="AI295" i="7"/>
  <c r="AF295" i="7" s="1"/>
  <c r="AF296" i="7"/>
  <c r="AF235" i="7"/>
  <c r="AF122" i="7"/>
  <c r="AF123" i="7"/>
  <c r="AG156" i="7"/>
  <c r="AF157" i="7"/>
  <c r="AQ155" i="7"/>
  <c r="AI177" i="7"/>
  <c r="AI176" i="7" s="1"/>
  <c r="AF178" i="7"/>
  <c r="AG177" i="7"/>
  <c r="AF182" i="7"/>
  <c r="AF60" i="7"/>
  <c r="AF265" i="7"/>
  <c r="AI283" i="7"/>
  <c r="AF284" i="7"/>
  <c r="AN282" i="7"/>
  <c r="AN281" i="7" s="1"/>
  <c r="T245" i="7"/>
  <c r="T138" i="7"/>
  <c r="Z133" i="7"/>
  <c r="AB155" i="7"/>
  <c r="Z177" i="7"/>
  <c r="Z176" i="7" s="1"/>
  <c r="AB59" i="7"/>
  <c r="AL177" i="7"/>
  <c r="AL176" i="7" s="1"/>
  <c r="T244" i="7"/>
  <c r="X177" i="7"/>
  <c r="X176" i="7" s="1"/>
  <c r="AC177" i="7"/>
  <c r="AC176" i="7" s="1"/>
  <c r="AG244" i="7"/>
  <c r="AN155" i="7"/>
  <c r="AF261" i="7"/>
  <c r="AE155" i="7"/>
  <c r="X155" i="7"/>
  <c r="AO155" i="7"/>
  <c r="AL259" i="7"/>
  <c r="AL258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9" i="7"/>
  <c r="AO258" i="7" s="1"/>
  <c r="AQ260" i="7"/>
  <c r="AQ259" i="7" s="1"/>
  <c r="AQ258" i="7" s="1"/>
  <c r="AJ283" i="7"/>
  <c r="AJ282" i="7" s="1"/>
  <c r="AJ281" i="7" s="1"/>
  <c r="AO283" i="7"/>
  <c r="AO282" i="7" s="1"/>
  <c r="AO281" i="7" s="1"/>
  <c r="W230" i="7"/>
  <c r="W209" i="7" s="1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9" i="7"/>
  <c r="AJ258" i="7" s="1"/>
  <c r="AL282" i="7"/>
  <c r="AL281" i="7" s="1"/>
  <c r="AQ283" i="7"/>
  <c r="AQ282" i="7" s="1"/>
  <c r="AQ281" i="7" s="1"/>
  <c r="AP230" i="7"/>
  <c r="AP209" i="7" s="1"/>
  <c r="AB230" i="7"/>
  <c r="AB209" i="7" s="1"/>
  <c r="AJ155" i="7"/>
  <c r="AK283" i="7"/>
  <c r="AK282" i="7" s="1"/>
  <c r="AK281" i="7" s="1"/>
  <c r="AP283" i="7"/>
  <c r="AP282" i="7" s="1"/>
  <c r="AP281" i="7" s="1"/>
  <c r="AL155" i="7"/>
  <c r="AK260" i="7"/>
  <c r="AK259" i="7" s="1"/>
  <c r="AK258" i="7" s="1"/>
  <c r="AP260" i="7"/>
  <c r="AP259" i="7" s="1"/>
  <c r="AP258" i="7" s="1"/>
  <c r="AC155" i="7"/>
  <c r="Y230" i="7"/>
  <c r="Y209" i="7" s="1"/>
  <c r="AD230" i="7"/>
  <c r="AD209" i="7" s="1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5" i="7"/>
  <c r="I244" i="7" s="1"/>
  <c r="I243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Q156" i="7" s="1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AI209" i="7" s="1"/>
  <c r="R230" i="7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3" i="7"/>
  <c r="AF243" i="7" s="1"/>
  <c r="AF244" i="7"/>
  <c r="AG155" i="7"/>
  <c r="AF155" i="7" s="1"/>
  <c r="AF156" i="7"/>
  <c r="I155" i="7"/>
  <c r="I133" i="7"/>
  <c r="I121" i="7" s="1"/>
  <c r="AO46" i="7"/>
  <c r="AO16" i="7" s="1"/>
  <c r="AI259" i="7"/>
  <c r="AG167" i="7"/>
  <c r="AF167" i="7" s="1"/>
  <c r="AF168" i="7"/>
  <c r="U143" i="7"/>
  <c r="T143" i="7" s="1"/>
  <c r="T144" i="7"/>
  <c r="U167" i="7"/>
  <c r="T167" i="7" s="1"/>
  <c r="T168" i="7"/>
  <c r="U230" i="7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I282" i="7"/>
  <c r="AF283" i="7"/>
  <c r="AG176" i="7"/>
  <c r="AF176" i="7" s="1"/>
  <c r="AF177" i="7"/>
  <c r="T59" i="7"/>
  <c r="AF260" i="7"/>
  <c r="N155" i="7"/>
  <c r="M155" i="7"/>
  <c r="S155" i="7"/>
  <c r="I177" i="7"/>
  <c r="I176" i="7" s="1"/>
  <c r="K230" i="7"/>
  <c r="P230" i="7"/>
  <c r="Q155" i="7"/>
  <c r="R155" i="7"/>
  <c r="M230" i="7"/>
  <c r="L230" i="7"/>
  <c r="N230" i="7"/>
  <c r="S230" i="7"/>
  <c r="P155" i="7"/>
  <c r="K155" i="7"/>
  <c r="Q230" i="7"/>
  <c r="I230" i="7"/>
  <c r="I209" i="7" s="1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AG209" i="7" l="1"/>
  <c r="AF209" i="7" s="1"/>
  <c r="T230" i="7"/>
  <c r="U209" i="7"/>
  <c r="T209" i="7" s="1"/>
  <c r="AG120" i="7"/>
  <c r="I120" i="7"/>
  <c r="U120" i="7"/>
  <c r="T120" i="7" s="1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81" i="7"/>
  <c r="AF281" i="7" s="1"/>
  <c r="AF282" i="7"/>
  <c r="AF230" i="7"/>
  <c r="AI258" i="7"/>
  <c r="AF258" i="7" s="1"/>
  <c r="AF259" i="7"/>
  <c r="AF121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H120" i="7" s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56" i="7"/>
  <c r="H155" i="7"/>
  <c r="H144" i="7"/>
  <c r="H143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AT241" i="7" s="1"/>
  <c r="H64" i="7"/>
  <c r="AT240" i="7" s="1"/>
  <c r="H63" i="7"/>
  <c r="AT239" i="7" s="1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61" i="7"/>
  <c r="K261" i="7"/>
  <c r="L261" i="7"/>
  <c r="M261" i="7"/>
  <c r="N261" i="7"/>
  <c r="H262" i="7"/>
  <c r="H263" i="7"/>
  <c r="H264" i="7"/>
  <c r="I265" i="7"/>
  <c r="K265" i="7"/>
  <c r="L265" i="7"/>
  <c r="M265" i="7"/>
  <c r="N265" i="7"/>
  <c r="H266" i="7"/>
  <c r="H267" i="7"/>
  <c r="H268" i="7"/>
  <c r="H269" i="7"/>
  <c r="I270" i="7"/>
  <c r="K270" i="7"/>
  <c r="L270" i="7"/>
  <c r="M270" i="7"/>
  <c r="N270" i="7"/>
  <c r="H27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60" i="7"/>
  <c r="H48" i="7"/>
  <c r="H52" i="7"/>
  <c r="H66" i="7"/>
  <c r="H265" i="7"/>
  <c r="H270" i="7"/>
  <c r="K260" i="7"/>
  <c r="N260" i="7"/>
  <c r="H261" i="7"/>
  <c r="M260" i="7"/>
  <c r="I260" i="7"/>
  <c r="H16" i="7" l="1"/>
  <c r="H46" i="7"/>
  <c r="H59" i="7"/>
  <c r="H47" i="7"/>
  <c r="H260" i="7"/>
  <c r="S245" i="7" l="1"/>
  <c r="S244" i="7" s="1"/>
  <c r="S243" i="7" s="1"/>
  <c r="S209" i="7" s="1"/>
  <c r="R245" i="7"/>
  <c r="R244" i="7" s="1"/>
  <c r="R243" i="7" s="1"/>
  <c r="R209" i="7" s="1"/>
  <c r="Q245" i="7"/>
  <c r="Q244" i="7" s="1"/>
  <c r="Q243" i="7" s="1"/>
  <c r="Q209" i="7" s="1"/>
  <c r="P245" i="7"/>
  <c r="P244" i="7" s="1"/>
  <c r="P243" i="7" s="1"/>
  <c r="P209" i="7" s="1"/>
  <c r="N245" i="7"/>
  <c r="N244" i="7" s="1"/>
  <c r="N243" i="7" s="1"/>
  <c r="N209" i="7" s="1"/>
  <c r="M245" i="7"/>
  <c r="M244" i="7" s="1"/>
  <c r="M243" i="7" s="1"/>
  <c r="M209" i="7" s="1"/>
  <c r="L245" i="7"/>
  <c r="L244" i="7" s="1"/>
  <c r="L243" i="7" s="1"/>
  <c r="L209" i="7" s="1"/>
  <c r="K245" i="7"/>
  <c r="K244" i="7" s="1"/>
  <c r="N12" i="7" l="1"/>
  <c r="S12" i="7"/>
  <c r="L12" i="7"/>
  <c r="K243" i="7"/>
  <c r="K209" i="7" s="1"/>
  <c r="H209" i="7" s="1"/>
  <c r="AT58" i="7"/>
  <c r="AT55" i="7"/>
  <c r="AT54" i="7"/>
  <c r="AT51" i="7"/>
  <c r="AT49" i="7"/>
  <c r="AT48" i="7"/>
  <c r="AT47" i="7"/>
  <c r="H247" i="7"/>
  <c r="H246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5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4" i="7"/>
  <c r="H243" i="7"/>
  <c r="H231" i="7"/>
  <c r="H235" i="7"/>
  <c r="G28" i="5" s="1"/>
  <c r="I13" i="7" l="1"/>
  <c r="AF13" i="7"/>
  <c r="AD13" i="7"/>
  <c r="G27" i="5"/>
  <c r="G25" i="5"/>
  <c r="H230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5" i="7"/>
  <c r="H274" i="7"/>
  <c r="N273" i="7"/>
  <c r="N272" i="7" s="1"/>
  <c r="N259" i="7" s="1"/>
  <c r="N258" i="7" s="1"/>
  <c r="M273" i="7"/>
  <c r="M272" i="7" s="1"/>
  <c r="M259" i="7" s="1"/>
  <c r="M258" i="7" s="1"/>
  <c r="L273" i="7"/>
  <c r="L272" i="7" s="1"/>
  <c r="L259" i="7" s="1"/>
  <c r="L258" i="7" s="1"/>
  <c r="K273" i="7"/>
  <c r="K272" i="7" s="1"/>
  <c r="K259" i="7" s="1"/>
  <c r="K258" i="7" s="1"/>
  <c r="I273" i="7"/>
  <c r="I272" i="7" s="1"/>
  <c r="I259" i="7" s="1"/>
  <c r="H259" i="7" l="1"/>
  <c r="I258" i="7"/>
  <c r="H258" i="7" s="1"/>
  <c r="H272" i="7"/>
  <c r="H273" i="7"/>
  <c r="N28" i="5" l="1"/>
  <c r="J28" i="5"/>
  <c r="O28" i="5"/>
  <c r="L28" i="5"/>
  <c r="K28" i="5"/>
  <c r="P28" i="5"/>
  <c r="M28" i="5"/>
  <c r="R28" i="5"/>
  <c r="Q28" i="5"/>
  <c r="B9" i="9" l="1"/>
  <c r="H298" i="7"/>
  <c r="H297" i="7"/>
  <c r="N296" i="7"/>
  <c r="M296" i="7"/>
  <c r="L296" i="7"/>
  <c r="K296" i="7"/>
  <c r="I296" i="7"/>
  <c r="H294" i="7"/>
  <c r="N293" i="7"/>
  <c r="M293" i="7"/>
  <c r="L293" i="7"/>
  <c r="K293" i="7"/>
  <c r="I293" i="7"/>
  <c r="H292" i="7"/>
  <c r="H291" i="7"/>
  <c r="H290" i="7"/>
  <c r="H289" i="7"/>
  <c r="N288" i="7"/>
  <c r="M288" i="7"/>
  <c r="L288" i="7"/>
  <c r="K288" i="7"/>
  <c r="I288" i="7"/>
  <c r="H287" i="7"/>
  <c r="H286" i="7"/>
  <c r="H285" i="7"/>
  <c r="N284" i="7"/>
  <c r="M284" i="7"/>
  <c r="L284" i="7"/>
  <c r="K284" i="7"/>
  <c r="I284" i="7"/>
  <c r="I24" i="5" l="1"/>
  <c r="I23" i="5" s="1"/>
  <c r="I29" i="5" s="1"/>
  <c r="I295" i="7"/>
  <c r="N295" i="7"/>
  <c r="L295" i="7"/>
  <c r="M295" i="7"/>
  <c r="K295" i="7"/>
  <c r="H10" i="9"/>
  <c r="H23" i="5"/>
  <c r="H29" i="5" s="1"/>
  <c r="L283" i="7"/>
  <c r="M283" i="7"/>
  <c r="N283" i="7"/>
  <c r="H293" i="7"/>
  <c r="I283" i="7"/>
  <c r="H288" i="7"/>
  <c r="H284" i="7"/>
  <c r="H296" i="7"/>
  <c r="K283" i="7"/>
  <c r="B12" i="7"/>
  <c r="I37" i="5"/>
  <c r="H37" i="5"/>
  <c r="T10" i="9" l="1"/>
  <c r="T13" i="7"/>
  <c r="M282" i="7"/>
  <c r="M281" i="7" s="1"/>
  <c r="I282" i="7"/>
  <c r="I281" i="7" s="1"/>
  <c r="H13" i="7"/>
  <c r="H295" i="7"/>
  <c r="K282" i="7"/>
  <c r="K281" i="7" s="1"/>
  <c r="N282" i="7"/>
  <c r="N281" i="7" s="1"/>
  <c r="L282" i="7"/>
  <c r="L281" i="7" s="1"/>
  <c r="G23" i="5"/>
  <c r="H40" i="5"/>
  <c r="H283" i="7"/>
  <c r="H282" i="7" l="1"/>
  <c r="H28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<sst xmlns="http://schemas.openxmlformats.org/spreadsheetml/2006/main" count="780" uniqueCount="315">
  <si>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</si>
  <si>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</si>
  <si>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</si>
  <si>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</si>
  <si>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</si>
  <si>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</si>
  <si>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</si>
  <si>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</si>
  <si>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</si>
  <si>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</si>
  <si>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</si>
  <si>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</si>
  <si>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</si>
  <si>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</si>
  <si>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</si>
  <si>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</si>
  <si>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</si>
  <si>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</si>
  <si>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</si>
  <si>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</si>
  <si>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</si>
  <si>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</si>
  <si>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</si>
  <si>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</si>
  <si>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</si>
  <si>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</si>
  <si>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</si>
  <si>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</si>
  <si>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</si>
  <si>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</si>
  <si>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</si>
  <si>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</si>
  <si>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</si>
  <si>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</si>
  <si>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</si>
  <si>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</si>
  <si>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</si>
  <si>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</si>
  <si>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</si>
  <si>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</si>
  <si>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</si>
  <si>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</si>
  <si>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</si>
  <si>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</si>
  <si>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</si>
  <si>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</si>
  <si>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</si>
  <si>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</si>
  <si>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</si>
  <si>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</si>
  <si>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</si>
  <si>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</si>
  <si>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</si>
  <si>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</si>
  <si>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</si>
  <si>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</si>
  <si>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</si>
  <si>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</si>
  <si>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</si>
  <si>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</si>
  <si>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</si>
  <si>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</si>
  <si>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</si>
  <si>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</si>
  <si>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</si>
  <si>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</si>
  <si>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</si>
  <si>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</si>
  <si>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</si>
  <si>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</si>
  <si>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</si>
  <si>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</si>
  <si>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</si>
  <si>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</si>
  <si>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</si>
  <si>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</si>
  <si>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</si>
  <si>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</si>
  <si>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</si>
  <si>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</si>
  <si>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</si>
  <si>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</si>
  <si>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</si>
  <si>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</si>
  <si>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</si>
  <si>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</si>
  <si>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</si>
  <si>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</si>
  <si>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</si>
  <si>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</si>
  <si>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</si>
  <si>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</si>
  <si>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</si>
  <si>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</si>
  <si>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</si>
  <si>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</si>
  <si>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</si>
  <si>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</si>
  <si>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</si>
  <si>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</si>
  <si>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</si>
  <si>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</si>
  <si>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</si>
  <si>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</si>
  <si>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</si>
  <si>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</si>
  <si>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</si>
  <si>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</si>
  <si>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</si>
  <si>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</si>
  <si>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</si>
  <si>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</si>
  <si>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</si>
  <si>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</si>
  <si>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</si>
  <si>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</si>
  <si>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</si>
  <si>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</si>
  <si>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</si>
  <si>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</si>
  <si>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</si>
  <si>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</si>
  <si>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</si>
  <si>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</si>
  <si>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</si>
  <si>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³ U Rad s nadarenim učenicima ulaze oblici rada kao npr. Centri izvrsnosti</t>
  </si>
  <si>
    <t>⁴ U Kulturnu suradnju ulaze projekti i programi škole kao štio su npr. Glazbene svečanosti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</si>
  <si>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</si>
  <si>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</si>
  <si>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</si>
  <si>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</si>
  <si>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</si>
  <si>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</si>
  <si>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</si>
  <si>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</si>
  <si>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</si>
  <si>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</si>
  <si>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</si>
  <si>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</si>
  <si>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</si>
  <si>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</si>
  <si>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</si>
  <si>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</si>
  <si>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</si>
  <si>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</si>
  <si>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</si>
  <si>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</si>
  <si>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</si>
  <si>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</si>
  <si>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</si>
  <si>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</si>
  <si>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</si>
  <si>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</si>
  <si>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</si>
  <si>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</si>
  <si>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</si>
  <si>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</si>
  <si>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</si>
  <si>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</si>
  <si>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</si>
  <si>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</si>
  <si>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</si>
  <si>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</si>
  <si>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</si>
  <si>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</si>
  <si>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</si>
  <si>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</si>
  <si>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</si>
  <si>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</si>
  <si>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</si>
  <si>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</si>
  <si>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</si>
  <si>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</si>
  <si>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</si>
  <si>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</si>
  <si>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</si>
  <si>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</si>
  <si>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</si>
  <si>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</si>
  <si>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</si>
  <si>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</si>
  <si>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</si>
  <si>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</si>
  <si>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</si>
  <si>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</si>
  <si>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</si>
  <si>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</si>
  <si>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</si>
  <si>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</si>
  <si>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</si>
  <si>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</si>
  <si>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</si>
  <si>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</si>
  <si>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</si>
  <si>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</si>
  <si>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</si>
  <si>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</si>
  <si>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</si>
  <si>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</si>
  <si>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</si>
  <si>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</si>
  <si>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</si>
  <si>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</si>
  <si>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</si>
  <si>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</si>
  <si>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</si>
  <si>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</si>
  <si>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</si>
  <si>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</si>
  <si>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</si>
  <si>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</si>
  <si>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</si>
  <si>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</si>
  <si>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</si>
  <si>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</si>
  <si>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</si>
  <si>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</si>
  <si>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</si>
  <si>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</si>
  <si>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</si>
  <si>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</si>
  <si>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</si>
  <si>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</si>
  <si>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</si>
  <si>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</si>
  <si>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</si>
  <si>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</si>
  <si>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</si>
  <si>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</si>
  <si>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</si>
  <si>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</si>
  <si>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</si>
  <si>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</si>
  <si>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</si>
  <si>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</si>
  <si>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</si>
  <si>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</si>
  <si>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</si>
  <si>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</si>
  <si>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</si>
  <si>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</si>
  <si>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</si>
  <si>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</si>
  <si>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</si>
  <si>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</si>
  <si>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</si>
  <si>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</si>
  <si>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</si>
  <si>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</si>
  <si>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</si>
  <si>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</si>
  <si>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</si>
  <si>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</si>
  <si>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</si>
  <si>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</si>
  <si>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</si>
  <si>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</si>
  <si>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</si>
  <si>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</si>
  <si>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</si>
  <si>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</si>
  <si>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</si>
  <si>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</si>
  <si>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</si>
  <si>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</si>
  <si>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</si>
  <si>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</si>
  <si>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</si>
  <si>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</si>
  <si>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</si>
  <si>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</si>
  <si>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</si>
  <si>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</si>
  <si>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</si>
  <si>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</si>
  <si>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</si>
  <si>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</si>
  <si>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</si>
  <si>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</si>
  <si>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</si>
  <si>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</si>
  <si>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</si>
  <si>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</si>
  <si>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</si>
  <si>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</si>
  <si>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</si>
  <si>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</si>
  <si>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</si>
  <si>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</si>
  <si>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</si>
  <si>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</si>
  <si>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</si>
  <si>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</si>
  <si>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</si>
  <si>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</si>
  <si>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</si>
  <si>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</si>
  <si>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</si>
  <si>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</si>
  <si>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</si>
  <si>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</si>
  <si>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</si>
  <si>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</si>
  <si>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</si>
  <si>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</si>
  <si>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</si>
  <si>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A121004</t>
  </si>
  <si>
    <t>Integracija Roma</t>
  </si>
  <si>
    <t>OSNOVNA ŠKOLA ŠEMOVEC</t>
  </si>
  <si>
    <t>2186-136-01-20-1</t>
  </si>
  <si>
    <t>ŠEMOVCU</t>
  </si>
  <si>
    <t>DIJANA BOŽAK</t>
  </si>
  <si>
    <t>402-01/20-01/134</t>
  </si>
  <si>
    <t>06.10.2020.</t>
  </si>
  <si>
    <t xml:space="preserve">        Temeljem odredbi članka 6.stavak 3. Zakona o proračunu ("Narodne novine" broj :87/08;136/12;15/15;20/20) te članka 108.  Statuta  Osnovne škole Šemovec ,Školski odbor na 42.Sjednici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</si>
</sst>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280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281</v>
      </c>
    </row>
    <row r="6" spans="1:2" s="403" customFormat="1" ht="6" customHeight="1" x14ac:dyDescent="0.25">
      <c r="A6" s="402"/>
    </row>
    <row r="7" spans="1:2" ht="30" x14ac:dyDescent="0.25">
      <c r="A7" s="401" t="s">
        <v>282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283</v>
      </c>
    </row>
    <row r="10" spans="1:2" x14ac:dyDescent="0.25">
      <c r="A10" s="401"/>
    </row>
    <row r="11" spans="1:2" ht="30.75" x14ac:dyDescent="0.25">
      <c r="A11" s="405" t="s">
        <v>267</v>
      </c>
    </row>
    <row r="12" spans="1:2" ht="6" customHeight="1" x14ac:dyDescent="0.25">
      <c r="A12" s="405"/>
    </row>
    <row r="13" spans="1:2" ht="30" x14ac:dyDescent="0.25">
      <c r="A13" s="406" t="s">
        <v>268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269</v>
      </c>
    </row>
    <row r="18" spans="1:1" ht="30" x14ac:dyDescent="0.25">
      <c r="A18" s="409" t="s">
        <v>271</v>
      </c>
    </row>
    <row r="19" spans="1:1" ht="45" x14ac:dyDescent="0.25">
      <c r="A19" s="410" t="s">
        <v>272</v>
      </c>
    </row>
    <row r="20" spans="1:1" ht="30" x14ac:dyDescent="0.25">
      <c r="A20" s="407" t="s">
        <v>273</v>
      </c>
    </row>
    <row r="21" spans="1:1" ht="78.75" x14ac:dyDescent="0.25">
      <c r="A21" s="407" t="s">
        <v>274</v>
      </c>
    </row>
    <row r="22" spans="1:1" ht="30" x14ac:dyDescent="0.25">
      <c r="A22" s="410" t="s">
        <v>275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277</v>
      </c>
    </row>
    <row r="27" spans="1:1" ht="39.6" customHeight="1" x14ac:dyDescent="0.25">
      <c r="A27" s="402" t="s">
        <v>276</v>
      </c>
    </row>
    <row r="28" spans="1:1" ht="90" x14ac:dyDescent="0.25">
      <c r="A28" s="402" t="s">
        <v>278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279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0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20"/>
      <c r="B2" s="520"/>
      <c r="C2" s="520"/>
      <c r="D2" s="520"/>
      <c r="E2" s="520"/>
      <c r="F2" s="520"/>
      <c r="G2" s="520"/>
      <c r="H2" s="520"/>
      <c r="I2" s="131"/>
    </row>
    <row r="3" spans="1:9" ht="27" customHeight="1" x14ac:dyDescent="0.25">
      <c r="A3" s="520"/>
      <c r="B3" s="520"/>
      <c r="C3" s="520"/>
      <c r="D3" s="520"/>
      <c r="E3" s="520"/>
      <c r="F3" s="520"/>
      <c r="G3" s="520"/>
      <c r="H3" s="520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23" t="s">
        <v>13</v>
      </c>
      <c r="C5" s="523"/>
      <c r="D5" s="523"/>
      <c r="E5" s="523"/>
      <c r="F5" s="135"/>
      <c r="G5" s="135"/>
      <c r="H5" s="131"/>
      <c r="I5" s="131"/>
    </row>
    <row r="6" spans="1:9" s="4" customFormat="1" ht="49.5" customHeight="1" x14ac:dyDescent="0.25">
      <c r="A6" s="136"/>
      <c r="B6" s="524" t="s">
        <v>308</v>
      </c>
      <c r="C6" s="524"/>
      <c r="D6" s="524"/>
      <c r="E6" s="524"/>
      <c r="F6" s="137"/>
      <c r="G6" s="137"/>
      <c r="H6" s="136"/>
      <c r="I6" s="136"/>
    </row>
    <row r="7" spans="1:9" s="5" customFormat="1" ht="21" customHeight="1" x14ac:dyDescent="0.25">
      <c r="A7" s="138"/>
      <c r="B7" s="525" t="str">
        <f>IF(A14=A65,"RAVNATELJ","ŠKOLSKI ODBOR")</f>
        <v>ŠKOLSKI ODBOR</v>
      </c>
      <c r="C7" s="525"/>
      <c r="D7" s="525"/>
      <c r="E7" s="525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26" t="s">
        <v>312</v>
      </c>
      <c r="D8" s="526"/>
      <c r="E8" s="526"/>
      <c r="F8" s="139"/>
      <c r="G8" s="139"/>
      <c r="H8" s="131"/>
      <c r="I8" s="131"/>
    </row>
    <row r="9" spans="1:9" ht="18" customHeight="1" x14ac:dyDescent="0.25">
      <c r="A9" s="131"/>
      <c r="B9" s="132" t="s">
        <v>270</v>
      </c>
      <c r="C9" s="526" t="s">
        <v>309</v>
      </c>
      <c r="D9" s="526"/>
      <c r="E9" s="526"/>
      <c r="F9" s="139"/>
      <c r="G9" s="139"/>
      <c r="H9" s="131"/>
      <c r="I9" s="131"/>
    </row>
    <row r="10" spans="1:9" ht="18" hidden="1" customHeight="1" x14ac:dyDescent="0.25">
      <c r="A10" s="131"/>
      <c r="B10" s="516"/>
      <c r="C10" s="516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21" t="s">
        <v>314</v>
      </c>
      <c r="B12" s="521"/>
      <c r="C12" s="521"/>
      <c r="D12" s="521"/>
      <c r="E12" s="521"/>
      <c r="F12" s="521"/>
      <c r="G12" s="521"/>
      <c r="H12" s="521"/>
      <c r="I12" s="521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8" t="s">
        <v>285</v>
      </c>
      <c r="B14" s="518"/>
      <c r="C14" s="518"/>
      <c r="D14" s="518"/>
      <c r="E14" s="518"/>
      <c r="F14" s="518"/>
      <c r="G14" s="518"/>
      <c r="H14" s="518"/>
      <c r="I14" s="518"/>
    </row>
    <row r="15" spans="1:9" ht="22.5" customHeight="1" x14ac:dyDescent="0.25">
      <c r="A15" s="518" t="s">
        <v>308</v>
      </c>
      <c r="B15" s="518"/>
      <c r="C15" s="518"/>
      <c r="D15" s="518"/>
      <c r="E15" s="518"/>
      <c r="F15" s="518"/>
      <c r="G15" s="518"/>
      <c r="H15" s="518"/>
      <c r="I15" s="518"/>
    </row>
    <row r="16" spans="1:9" ht="22.5" customHeight="1" x14ac:dyDescent="0.25">
      <c r="A16" s="522" t="s">
        <v>303</v>
      </c>
      <c r="B16" s="522"/>
      <c r="C16" s="522"/>
      <c r="D16" s="522"/>
      <c r="E16" s="522"/>
      <c r="F16" s="522"/>
      <c r="G16" s="522"/>
      <c r="H16" s="522"/>
      <c r="I16" s="522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9" t="s">
        <v>14</v>
      </c>
      <c r="B18" s="519"/>
      <c r="C18" s="519"/>
      <c r="D18" s="519"/>
      <c r="E18" s="519"/>
      <c r="F18" s="519"/>
      <c r="G18" s="519"/>
      <c r="H18" s="519"/>
      <c r="I18" s="519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7" t="s">
        <v>15</v>
      </c>
      <c r="B20" s="517"/>
      <c r="C20" s="517"/>
      <c r="D20" s="517"/>
      <c r="E20" s="517"/>
      <c r="F20" s="517"/>
      <c r="G20" s="141" t="str">
        <f>IF(A14=A65,"PLAN 2020.","PLAN 
2020.")</f>
        <v>PLAN 
2020.</v>
      </c>
      <c r="H20" s="141" t="str">
        <f>IF(A14=A65,"POVEĆANJE / SMANJENJE","POVEĆANJE / SMANJENJE")</f>
        <v>POVEĆANJE / SMANJENJE</v>
      </c>
      <c r="I20" s="141" t="str">
        <f>IF(A14=A65,"PRIJEDLOG 
III. IZMJENA I DOPUNA 
PLANA 2020.","III. IZMJENA I DOPUNA 
PLANA 2020.")</f>
        <v>III. IZMJENA I DOPUNA 
PLANA 2020.</v>
      </c>
    </row>
    <row r="21" spans="1:16384" s="39" customFormat="1" ht="10.5" customHeight="1" thickTop="1" thickBot="1" x14ac:dyDescent="0.3">
      <c r="A21" s="514">
        <v>1</v>
      </c>
      <c r="B21" s="514"/>
      <c r="C21" s="514"/>
      <c r="D21" s="514"/>
      <c r="E21" s="514"/>
      <c r="F21" s="514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15" t="s">
        <v>21</v>
      </c>
      <c r="C23" s="515"/>
      <c r="D23" s="515"/>
      <c r="E23" s="515"/>
      <c r="F23" s="515"/>
      <c r="G23" s="146">
        <f>SUM(G24:G25)</f>
        <v>4997728</v>
      </c>
      <c r="H23" s="146">
        <f>SUM(H24:H25)</f>
        <v>662372</v>
      </c>
      <c r="I23" s="146">
        <f>SUM(I24:I25)</f>
        <v>5660100</v>
      </c>
    </row>
    <row r="24" spans="1:16384" ht="18" customHeight="1" x14ac:dyDescent="0.25">
      <c r="A24" s="147"/>
      <c r="B24" s="528" t="s">
        <v>25</v>
      </c>
      <c r="C24" s="528"/>
      <c r="D24" s="528"/>
      <c r="E24" s="528"/>
      <c r="F24" s="528"/>
      <c r="G24" s="148">
        <f>SUMIFS('2. Plan prihoda i primitaka'!$H$13:$H$48,'2. Plan prihoda i primitaka'!$A$13:$A$48,6)</f>
        <v>4997728</v>
      </c>
      <c r="H24" s="148">
        <f>SUMIFS('2. Plan prihoda i primitaka'!$T$13:$T$48,'2. Plan prihoda i primitaka'!$A$13:$A$48,6)</f>
        <v>662372</v>
      </c>
      <c r="I24" s="148">
        <f>SUMIFS('2. Plan prihoda i primitaka'!$AF$13:$AF$48,'2. Plan prihoda i primitaka'!$A$13:$A$48,6)</f>
        <v>5660100</v>
      </c>
    </row>
    <row r="25" spans="1:16384" ht="18" customHeight="1" x14ac:dyDescent="0.25">
      <c r="A25" s="147"/>
      <c r="B25" s="528" t="s">
        <v>26</v>
      </c>
      <c r="C25" s="528"/>
      <c r="D25" s="528"/>
      <c r="E25" s="528"/>
      <c r="F25" s="528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25">
      <c r="A26" s="145" t="s">
        <v>24</v>
      </c>
      <c r="B26" s="515" t="s">
        <v>22</v>
      </c>
      <c r="C26" s="515"/>
      <c r="D26" s="515"/>
      <c r="E26" s="515"/>
      <c r="F26" s="515"/>
      <c r="G26" s="146">
        <f>SUM(G27:G28)</f>
        <v>4997728</v>
      </c>
      <c r="H26" s="146">
        <f>SUM(H27:H28)</f>
        <v>693028.18</v>
      </c>
      <c r="I26" s="146">
        <f>SUM(I27:I28)</f>
        <v>5690756.1799999997</v>
      </c>
    </row>
    <row r="27" spans="1:16384" ht="18" customHeight="1" x14ac:dyDescent="0.25">
      <c r="A27" s="147"/>
      <c r="B27" s="528" t="s">
        <v>27</v>
      </c>
      <c r="C27" s="528"/>
      <c r="D27" s="528"/>
      <c r="E27" s="528"/>
      <c r="F27" s="528"/>
      <c r="G27" s="148">
        <f>SUMIFS('3. Plan rashoda i izdataka'!$H$16:$H$254,'3. Plan rashoda i izdataka'!$A$16:$A$254,3)</f>
        <v>4902728</v>
      </c>
      <c r="H27" s="148">
        <f>SUMIFS('3. Plan rashoda i izdataka'!$T$16:$T$254,'3. Plan rashoda i izdataka'!$A$16:$A$254,3)</f>
        <v>686652.41</v>
      </c>
      <c r="I27" s="148">
        <f>SUMIFS('3. Plan rashoda i izdataka'!$AF$16:$AF$254,'3. Plan rashoda i izdataka'!$A$16:$A$254,3)</f>
        <v>5589380.4100000001</v>
      </c>
    </row>
    <row r="28" spans="1:16384" ht="18" customHeight="1" x14ac:dyDescent="0.25">
      <c r="A28" s="149"/>
      <c r="B28" s="529" t="s">
        <v>28</v>
      </c>
      <c r="C28" s="529"/>
      <c r="D28" s="529"/>
      <c r="E28" s="529"/>
      <c r="F28" s="529"/>
      <c r="G28" s="148">
        <f>SUMIFS('3. Plan rashoda i izdataka'!$H$16:$H$254,'3. Plan rashoda i izdataka'!$A$16:$A$254,4)</f>
        <v>95000</v>
      </c>
      <c r="H28" s="148">
        <f>SUMIFS('3. Plan rashoda i izdataka'!$T$16:$T$254,'3. Plan rashoda i izdataka'!$A$16:$A$254,4)</f>
        <v>6375.77</v>
      </c>
      <c r="I28" s="148">
        <f>SUMIFS('3. Plan rashoda i izdataka'!$AF$16:$AF$254,'3. Plan rashoda i izdataka'!$A$16:$A$254,4)</f>
        <v>101375.77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27" t="s">
        <v>29</v>
      </c>
      <c r="C29" s="527"/>
      <c r="D29" s="527"/>
      <c r="E29" s="527"/>
      <c r="F29" s="527"/>
      <c r="G29" s="152">
        <f>G23-G26</f>
        <v>0</v>
      </c>
      <c r="H29" s="152">
        <f>H23-H26</f>
        <v>-30656.180000000051</v>
      </c>
      <c r="I29" s="152">
        <f>I23-I26</f>
        <v>-30656.179999999702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15" t="s">
        <v>152</v>
      </c>
      <c r="C31" s="515"/>
      <c r="D31" s="515"/>
      <c r="E31" s="515"/>
      <c r="F31" s="515"/>
      <c r="G31" s="319">
        <v>30656.18</v>
      </c>
      <c r="H31" s="314">
        <f>G31-G32</f>
        <v>30656.18</v>
      </c>
      <c r="I31" s="314">
        <f>H31-H32</f>
        <v>0</v>
      </c>
    </row>
    <row r="32" spans="1:16384" s="9" customFormat="1" ht="34.9" customHeight="1" x14ac:dyDescent="0.25">
      <c r="A32" s="151"/>
      <c r="B32" s="530" t="s">
        <v>153</v>
      </c>
      <c r="C32" s="527"/>
      <c r="D32" s="527"/>
      <c r="E32" s="527"/>
      <c r="F32" s="527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30656.18</v>
      </c>
      <c r="I32" s="163">
        <f>SUMIFS('2. Plan prihoda i primitaka'!$AF$13:$AF$48,'2. Plan prihoda i primitaka'!$A$13:$A$48,9)</f>
        <v>30656.18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15" t="s">
        <v>18</v>
      </c>
      <c r="C34" s="515"/>
      <c r="D34" s="515"/>
      <c r="E34" s="515"/>
      <c r="F34" s="515"/>
      <c r="G34" s="146"/>
      <c r="H34" s="155"/>
      <c r="I34" s="155"/>
    </row>
    <row r="35" spans="1:9" ht="18" customHeight="1" x14ac:dyDescent="0.25">
      <c r="A35" s="147"/>
      <c r="B35" s="528" t="s">
        <v>31</v>
      </c>
      <c r="C35" s="528"/>
      <c r="D35" s="528"/>
      <c r="E35" s="528"/>
      <c r="F35" s="528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29" t="s">
        <v>32</v>
      </c>
      <c r="C36" s="529"/>
      <c r="D36" s="529"/>
      <c r="E36" s="529"/>
      <c r="F36" s="529"/>
      <c r="G36" s="150">
        <f>SUMIFS('3. Plan rashoda i izdataka'!$H$16:$H$254,'3. Plan rashoda i izdataka'!$A$16:$A$254,5)</f>
        <v>0</v>
      </c>
      <c r="H36" s="150">
        <f>SUMIFS('3. Plan rashoda i izdataka'!$T$16:$T$254,'3. Plan rashoda i izdataka'!$A$16:$A$254,5)</f>
        <v>0</v>
      </c>
      <c r="I36" s="150">
        <f>SUMIFS('3. Plan rashoda i izdataka'!$AF$16:$AF$254,'3. Plan rashoda i izdataka'!$A$16:$A$254,5)</f>
        <v>0</v>
      </c>
    </row>
    <row r="37" spans="1:9" s="4" customFormat="1" ht="18" customHeight="1" x14ac:dyDescent="0.25">
      <c r="A37" s="151"/>
      <c r="B37" s="527" t="s">
        <v>33</v>
      </c>
      <c r="C37" s="527"/>
      <c r="D37" s="527"/>
      <c r="E37" s="527"/>
      <c r="F37" s="527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15" t="s">
        <v>36</v>
      </c>
      <c r="C39" s="515"/>
      <c r="D39" s="515"/>
      <c r="E39" s="515"/>
      <c r="F39" s="515"/>
      <c r="G39" s="146"/>
      <c r="H39" s="155"/>
      <c r="I39" s="155"/>
    </row>
    <row r="40" spans="1:9" s="4" customFormat="1" ht="18" customHeight="1" x14ac:dyDescent="0.25">
      <c r="A40" s="159"/>
      <c r="B40" s="527" t="s">
        <v>35</v>
      </c>
      <c r="C40" s="527"/>
      <c r="D40" s="527"/>
      <c r="E40" s="527"/>
      <c r="F40" s="527"/>
      <c r="G40" s="152">
        <f>G29+G32+G37</f>
        <v>0</v>
      </c>
      <c r="H40" s="152">
        <f t="shared" ref="H40:I40" si="0">H29+H32+H37</f>
        <v>-5.0931703299283981E-11</v>
      </c>
      <c r="I40" s="152">
        <f t="shared" si="0"/>
        <v>2.9831426218152046E-10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10" t="s">
        <v>310</v>
      </c>
      <c r="H44" s="510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09"/>
      <c r="C46" s="509"/>
      <c r="D46" s="509"/>
      <c r="E46" s="509"/>
      <c r="F46" s="169"/>
      <c r="G46" s="510" t="s">
        <v>313</v>
      </c>
      <c r="H46" s="510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13" t="str">
        <f>IF(A14="Prijedlog izmjena i dopuna financijskog plana","RAVNATELJ","PREDSJEDNIK ŠKOLSKOG ODBORA")</f>
        <v>PREDSJEDNIK ŠKOLSKOG ODBORA</v>
      </c>
      <c r="H48" s="513"/>
      <c r="I48" s="165"/>
    </row>
    <row r="49" spans="1:9" s="72" customFormat="1" ht="15.75" x14ac:dyDescent="0.25">
      <c r="A49" s="506"/>
      <c r="B49" s="506"/>
      <c r="C49" s="506"/>
      <c r="D49" s="506"/>
      <c r="E49" s="506"/>
      <c r="F49" s="89"/>
      <c r="G49" s="512" t="s">
        <v>311</v>
      </c>
      <c r="H49" s="512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11" t="s">
        <v>116</v>
      </c>
      <c r="G50" s="507"/>
      <c r="H50" s="507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11"/>
      <c r="G51" s="507"/>
      <c r="H51" s="507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11"/>
      <c r="G52" s="508"/>
      <c r="H52" s="508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284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285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67" priority="25">
      <formula>LEN(TRIM(B7))=0</formula>
    </cfRule>
  </conditionalFormatting>
  <conditionalFormatting sqref="G32:I32">
    <cfRule type="containsBlanks" dxfId="466" priority="21">
      <formula>LEN(TRIM(G32))=0</formula>
    </cfRule>
    <cfRule type="containsBlanks" dxfId="465" priority="22">
      <formula>LEN(TRIM(G32))=0</formula>
    </cfRule>
  </conditionalFormatting>
  <conditionalFormatting sqref="B6:E6">
    <cfRule type="containsBlanks" dxfId="464" priority="20">
      <formula>LEN(TRIM(B6))=0</formula>
    </cfRule>
  </conditionalFormatting>
  <conditionalFormatting sqref="A12:I12">
    <cfRule type="containsText" dxfId="463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62" priority="19">
      <formula>LEN(TRIM(A12))=0</formula>
    </cfRule>
  </conditionalFormatting>
  <conditionalFormatting sqref="G31:I31">
    <cfRule type="containsBlanks" dxfId="461" priority="24">
      <formula>LEN(TRIM(G31))=0</formula>
    </cfRule>
  </conditionalFormatting>
  <conditionalFormatting sqref="G40:I40">
    <cfRule type="cellIs" dxfId="460" priority="13" operator="notEqual">
      <formula>0</formula>
    </cfRule>
  </conditionalFormatting>
  <conditionalFormatting sqref="A14:I16">
    <cfRule type="containsBlanks" dxfId="459" priority="12">
      <formula>LEN(TRIM(A14))=0</formula>
    </cfRule>
  </conditionalFormatting>
  <conditionalFormatting sqref="B6:E6 A15:I15">
    <cfRule type="containsText" dxfId="458" priority="8" operator="containsText" text="upisati naziv osnovne škole">
      <formula>NOT(ISERROR(SEARCH("upisati naziv osnovne škole",A6)))</formula>
    </cfRule>
    <cfRule type="containsText" dxfId="457" priority="10" operator="containsText" text="upisati naziv škole">
      <formula>NOT(ISERROR(SEARCH("upisati naziv škole",A6)))</formula>
    </cfRule>
  </conditionalFormatting>
  <conditionalFormatting sqref="A15:I15 B6:E6">
    <cfRule type="containsText" dxfId="456" priority="9" operator="containsText" text="upisati naziv srednje škole">
      <formula>NOT(ISERROR(SEARCH("upisati naziv srednje škole",A6)))</formula>
    </cfRule>
  </conditionalFormatting>
  <conditionalFormatting sqref="G31">
    <cfRule type="containsText" dxfId="455" priority="6" operator="containsText" text="obavezan unos">
      <formula>NOT(ISERROR(SEARCH("obavezan unos",G31)))</formula>
    </cfRule>
  </conditionalFormatting>
  <conditionalFormatting sqref="B6:E6 C8:E9">
    <cfRule type="containsBlanks" dxfId="454" priority="5">
      <formula>LEN(TRIM(B6))=0</formula>
    </cfRule>
  </conditionalFormatting>
  <conditionalFormatting sqref="G48:G49">
    <cfRule type="containsBlanks" dxfId="453" priority="2">
      <formula>LEN(TRIM(G48))=0</formula>
    </cfRule>
  </conditionalFormatting>
  <conditionalFormatting sqref="G48:H49">
    <cfRule type="containsText" dxfId="452" priority="1" operator="containsText" text="Ime i prezime">
      <formula>NOT(ISERROR(SEARCH("Ime i prezime",G48)))</formula>
    </cfRule>
  </conditionalFormatting>
  <dataValidations xWindow="174" yWindow="415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R12" activePane="bottomRight" state="frozen"/>
      <selection activeCell="A31" sqref="A31"/>
      <selection pane="topRight" activeCell="A31" sqref="A31"/>
      <selection pane="bottomLeft" activeCell="A31" sqref="A31"/>
      <selection pane="bottomRight" activeCell="AG24" sqref="AG24:AQ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5" t="s">
        <v>61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69" t="s">
        <v>106</v>
      </c>
      <c r="J4" s="570" t="s">
        <v>106</v>
      </c>
      <c r="K4" s="571"/>
      <c r="L4" s="569" t="s">
        <v>107</v>
      </c>
      <c r="M4" s="570"/>
      <c r="N4" s="570"/>
      <c r="O4" s="570"/>
      <c r="P4" s="570"/>
      <c r="Q4" s="570"/>
      <c r="R4" s="570"/>
      <c r="S4" s="571"/>
      <c r="T4" s="249"/>
      <c r="U4" s="569" t="s">
        <v>106</v>
      </c>
      <c r="V4" s="570" t="s">
        <v>106</v>
      </c>
      <c r="W4" s="571"/>
      <c r="X4" s="569" t="s">
        <v>107</v>
      </c>
      <c r="Y4" s="570"/>
      <c r="Z4" s="570"/>
      <c r="AA4" s="570"/>
      <c r="AB4" s="570"/>
      <c r="AC4" s="570"/>
      <c r="AD4" s="570"/>
      <c r="AE4" s="571"/>
      <c r="AF4" s="249"/>
      <c r="AG4" s="569" t="s">
        <v>106</v>
      </c>
      <c r="AH4" s="570" t="s">
        <v>106</v>
      </c>
      <c r="AI4" s="571"/>
      <c r="AJ4" s="569" t="s">
        <v>107</v>
      </c>
      <c r="AK4" s="570"/>
      <c r="AL4" s="570"/>
      <c r="AM4" s="570"/>
      <c r="AN4" s="570"/>
      <c r="AO4" s="570"/>
      <c r="AP4" s="570"/>
      <c r="AQ4" s="571"/>
    </row>
    <row r="5" spans="1:45" s="185" customFormat="1" ht="57" customHeight="1" x14ac:dyDescent="0.25">
      <c r="A5" s="561" t="s">
        <v>47</v>
      </c>
      <c r="B5" s="562"/>
      <c r="C5" s="562"/>
      <c r="D5" s="562" t="s">
        <v>38</v>
      </c>
      <c r="E5" s="562"/>
      <c r="F5" s="562"/>
      <c r="G5" s="565"/>
      <c r="H5" s="556" t="str">
        <f>'1. Sažetak'!G20</f>
        <v>PLAN 
2020.</v>
      </c>
      <c r="I5" s="332" t="s">
        <v>147</v>
      </c>
      <c r="J5" s="333" t="s">
        <v>94</v>
      </c>
      <c r="K5" s="334" t="s">
        <v>148</v>
      </c>
      <c r="L5" s="335" t="s">
        <v>296</v>
      </c>
      <c r="M5" s="336" t="s">
        <v>79</v>
      </c>
      <c r="N5" s="336" t="s">
        <v>41</v>
      </c>
      <c r="O5" s="336" t="s">
        <v>150</v>
      </c>
      <c r="P5" s="336" t="s">
        <v>297</v>
      </c>
      <c r="Q5" s="336" t="s">
        <v>42</v>
      </c>
      <c r="R5" s="336" t="s">
        <v>43</v>
      </c>
      <c r="S5" s="337" t="s">
        <v>44</v>
      </c>
      <c r="T5" s="556" t="str">
        <f>'1. Sažetak'!H20</f>
        <v>POVEĆANJE / SMANJENJE</v>
      </c>
      <c r="U5" s="332" t="s">
        <v>147</v>
      </c>
      <c r="V5" s="333" t="s">
        <v>94</v>
      </c>
      <c r="W5" s="334" t="s">
        <v>148</v>
      </c>
      <c r="X5" s="335" t="s">
        <v>296</v>
      </c>
      <c r="Y5" s="336" t="s">
        <v>79</v>
      </c>
      <c r="Z5" s="336" t="s">
        <v>41</v>
      </c>
      <c r="AA5" s="336" t="s">
        <v>150</v>
      </c>
      <c r="AB5" s="336" t="s">
        <v>297</v>
      </c>
      <c r="AC5" s="336" t="s">
        <v>42</v>
      </c>
      <c r="AD5" s="336" t="s">
        <v>43</v>
      </c>
      <c r="AE5" s="337" t="s">
        <v>44</v>
      </c>
      <c r="AF5" s="567" t="str">
        <f>'1. Sažetak'!I20</f>
        <v>III. IZMJENA I DOPUNA 
PLANA 2020.</v>
      </c>
      <c r="AG5" s="332" t="s">
        <v>147</v>
      </c>
      <c r="AH5" s="333" t="s">
        <v>94</v>
      </c>
      <c r="AI5" s="334" t="s">
        <v>148</v>
      </c>
      <c r="AJ5" s="335" t="s">
        <v>296</v>
      </c>
      <c r="AK5" s="336" t="s">
        <v>79</v>
      </c>
      <c r="AL5" s="336" t="s">
        <v>41</v>
      </c>
      <c r="AM5" s="336" t="s">
        <v>150</v>
      </c>
      <c r="AN5" s="336" t="s">
        <v>297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3"/>
      <c r="B6" s="564"/>
      <c r="C6" s="564"/>
      <c r="D6" s="564"/>
      <c r="E6" s="564"/>
      <c r="F6" s="564"/>
      <c r="G6" s="566"/>
      <c r="H6" s="55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4">
        <v>1</v>
      </c>
      <c r="B7" s="545"/>
      <c r="C7" s="545"/>
      <c r="D7" s="545"/>
      <c r="E7" s="545"/>
      <c r="F7" s="545"/>
      <c r="G7" s="546"/>
      <c r="H7" s="250" t="s">
        <v>151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151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151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2"/>
      <c r="B8" s="553"/>
      <c r="C8" s="553"/>
      <c r="D8" s="553"/>
      <c r="E8" s="553"/>
      <c r="F8" s="553"/>
      <c r="G8" s="554"/>
      <c r="H8" s="348"/>
      <c r="I8" s="558">
        <f>SUM(I9:K9)</f>
        <v>433128</v>
      </c>
      <c r="J8" s="559">
        <f>SUM(J9:L9)</f>
        <v>4302128</v>
      </c>
      <c r="K8" s="560"/>
      <c r="L8" s="349">
        <f>L9</f>
        <v>3869000</v>
      </c>
      <c r="M8" s="559">
        <f>SUM(M9:S9)</f>
        <v>695600</v>
      </c>
      <c r="N8" s="559"/>
      <c r="O8" s="559"/>
      <c r="P8" s="559"/>
      <c r="Q8" s="559"/>
      <c r="R8" s="559"/>
      <c r="S8" s="560"/>
      <c r="T8" s="348"/>
      <c r="U8" s="558">
        <f>SUM(U9:W9)</f>
        <v>47772</v>
      </c>
      <c r="V8" s="559">
        <f>SUM(V9:X9)</f>
        <v>678372</v>
      </c>
      <c r="W8" s="560"/>
      <c r="X8" s="349">
        <f>X9</f>
        <v>630600</v>
      </c>
      <c r="Y8" s="559">
        <f>SUM(Y9:AE9)</f>
        <v>14656.18</v>
      </c>
      <c r="Z8" s="559"/>
      <c r="AA8" s="559"/>
      <c r="AB8" s="559"/>
      <c r="AC8" s="559"/>
      <c r="AD8" s="559"/>
      <c r="AE8" s="560"/>
      <c r="AF8" s="381"/>
      <c r="AG8" s="558">
        <f>SUM(AG9:AI9)</f>
        <v>480900</v>
      </c>
      <c r="AH8" s="559">
        <f>SUM(AH9:AJ9)</f>
        <v>4980500</v>
      </c>
      <c r="AI8" s="560"/>
      <c r="AJ8" s="349">
        <f>AJ9</f>
        <v>4499600</v>
      </c>
      <c r="AK8" s="559">
        <f>SUM(AK9:AQ9)</f>
        <v>710256.17999999993</v>
      </c>
      <c r="AL8" s="559"/>
      <c r="AM8" s="559"/>
      <c r="AN8" s="559"/>
      <c r="AO8" s="559"/>
      <c r="AP8" s="559"/>
      <c r="AQ8" s="560"/>
    </row>
    <row r="9" spans="1:45" s="190" customFormat="1" ht="30.75" customHeight="1" x14ac:dyDescent="0.25">
      <c r="A9" s="392"/>
      <c r="B9" s="547" t="str">
        <f>'1. Sažetak'!B6:E6</f>
        <v>OSNOVNA ŠKOLA ŠEMOVEC</v>
      </c>
      <c r="C9" s="547"/>
      <c r="D9" s="547"/>
      <c r="E9" s="547"/>
      <c r="F9" s="547"/>
      <c r="G9" s="548"/>
      <c r="H9" s="351">
        <f>SUM(I9:S9)</f>
        <v>4997728</v>
      </c>
      <c r="I9" s="352">
        <f>I13+I34+I41+I46</f>
        <v>0</v>
      </c>
      <c r="J9" s="353">
        <f t="shared" ref="J9:S9" si="0">J13+J34+J41+J46</f>
        <v>352800</v>
      </c>
      <c r="K9" s="354">
        <f t="shared" si="0"/>
        <v>80328</v>
      </c>
      <c r="L9" s="355">
        <f t="shared" si="0"/>
        <v>3869000</v>
      </c>
      <c r="M9" s="356">
        <f t="shared" si="0"/>
        <v>1500</v>
      </c>
      <c r="N9" s="357">
        <f t="shared" si="0"/>
        <v>202500</v>
      </c>
      <c r="O9" s="357">
        <f t="shared" si="0"/>
        <v>7500</v>
      </c>
      <c r="P9" s="357">
        <f t="shared" si="0"/>
        <v>484100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693028.18</v>
      </c>
      <c r="U9" s="352">
        <f>U13+U34+U41+U46</f>
        <v>0</v>
      </c>
      <c r="V9" s="353">
        <f t="shared" ref="V9:AE9" si="1">V13+V34+V41+V46</f>
        <v>52200</v>
      </c>
      <c r="W9" s="354">
        <f t="shared" si="1"/>
        <v>-4428</v>
      </c>
      <c r="X9" s="355">
        <f t="shared" si="1"/>
        <v>630600</v>
      </c>
      <c r="Y9" s="356">
        <f t="shared" si="1"/>
        <v>6375.77</v>
      </c>
      <c r="Z9" s="357">
        <f t="shared" si="1"/>
        <v>-1900</v>
      </c>
      <c r="AA9" s="357">
        <f t="shared" si="1"/>
        <v>32260.41</v>
      </c>
      <c r="AB9" s="357">
        <f t="shared" si="1"/>
        <v>-22080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5690756.1799999997</v>
      </c>
      <c r="AG9" s="352">
        <f>AG13+AG34+AG41+AG46</f>
        <v>0</v>
      </c>
      <c r="AH9" s="353">
        <f t="shared" ref="AH9:AQ9" si="2">AH13+AH34+AH41+AH46</f>
        <v>405000</v>
      </c>
      <c r="AI9" s="354">
        <f t="shared" si="2"/>
        <v>75900</v>
      </c>
      <c r="AJ9" s="355">
        <f t="shared" si="2"/>
        <v>4499600</v>
      </c>
      <c r="AK9" s="356">
        <f t="shared" si="2"/>
        <v>7875.77</v>
      </c>
      <c r="AL9" s="357">
        <f t="shared" si="2"/>
        <v>200600</v>
      </c>
      <c r="AM9" s="357">
        <f t="shared" si="2"/>
        <v>39760.410000000003</v>
      </c>
      <c r="AN9" s="357">
        <f t="shared" si="2"/>
        <v>462020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1" customFormat="1" ht="15" x14ac:dyDescent="0.25">
      <c r="A10" s="549" t="s">
        <v>82</v>
      </c>
      <c r="B10" s="550"/>
      <c r="C10" s="550"/>
      <c r="D10" s="550"/>
      <c r="E10" s="550"/>
      <c r="F10" s="550"/>
      <c r="G10" s="551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9" t="s">
        <v>73</v>
      </c>
      <c r="B12" s="540"/>
      <c r="C12" s="540"/>
      <c r="D12" s="540"/>
      <c r="E12" s="540"/>
      <c r="F12" s="540"/>
      <c r="G12" s="54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33" t="s">
        <v>48</v>
      </c>
      <c r="E13" s="533"/>
      <c r="F13" s="533"/>
      <c r="G13" s="534"/>
      <c r="H13" s="237">
        <f t="shared" ref="H13:H38" si="3">SUM(I13:S13)</f>
        <v>4997728</v>
      </c>
      <c r="I13" s="315">
        <f>I14+I21+I24+I26+I29+I31</f>
        <v>0</v>
      </c>
      <c r="J13" s="263">
        <f t="shared" ref="J13:S13" si="4">J14+J21+J24+J26+J29+J31</f>
        <v>352800</v>
      </c>
      <c r="K13" s="239">
        <f t="shared" si="4"/>
        <v>80328</v>
      </c>
      <c r="L13" s="368">
        <f t="shared" si="4"/>
        <v>3869000</v>
      </c>
      <c r="M13" s="240">
        <f t="shared" si="4"/>
        <v>1500</v>
      </c>
      <c r="N13" s="241">
        <f t="shared" si="4"/>
        <v>202500</v>
      </c>
      <c r="O13" s="241">
        <f t="shared" si="4"/>
        <v>7500</v>
      </c>
      <c r="P13" s="241">
        <f t="shared" si="4"/>
        <v>484100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662372</v>
      </c>
      <c r="U13" s="315">
        <f>U14+U21+U24+U26+U29+U31</f>
        <v>0</v>
      </c>
      <c r="V13" s="263">
        <f t="shared" ref="V13:AE13" si="5">V14+V21+V24+V26+V29+V31</f>
        <v>52200</v>
      </c>
      <c r="W13" s="239">
        <f t="shared" si="5"/>
        <v>-4428</v>
      </c>
      <c r="X13" s="368">
        <f t="shared" si="5"/>
        <v>630600</v>
      </c>
      <c r="Y13" s="240">
        <f t="shared" si="5"/>
        <v>0</v>
      </c>
      <c r="Z13" s="241">
        <f t="shared" si="5"/>
        <v>-1900</v>
      </c>
      <c r="AA13" s="241">
        <f t="shared" si="5"/>
        <v>7980</v>
      </c>
      <c r="AB13" s="241">
        <f t="shared" si="5"/>
        <v>-22080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5660100</v>
      </c>
      <c r="AG13" s="315">
        <f>AG14+AG21+AG24+AG26+AG29+AG31</f>
        <v>0</v>
      </c>
      <c r="AH13" s="263">
        <f t="shared" ref="AH13" si="6">AH14+AH21+AH24+AH26+AH29+AH31</f>
        <v>405000</v>
      </c>
      <c r="AI13" s="239">
        <f t="shared" ref="AI13" si="7">AI14+AI21+AI24+AI26+AI29+AI31</f>
        <v>75900</v>
      </c>
      <c r="AJ13" s="368">
        <f t="shared" ref="AJ13" si="8">AJ14+AJ21+AJ24+AJ26+AJ29+AJ31</f>
        <v>4499600</v>
      </c>
      <c r="AK13" s="240">
        <f t="shared" ref="AK13" si="9">AK14+AK21+AK24+AK26+AK29+AK31</f>
        <v>1500</v>
      </c>
      <c r="AL13" s="241">
        <f t="shared" ref="AL13" si="10">AL14+AL21+AL24+AL26+AL29+AL31</f>
        <v>200600</v>
      </c>
      <c r="AM13" s="241">
        <f t="shared" ref="AM13" si="11">AM14+AM21+AM24+AM26+AM29+AM31</f>
        <v>15480</v>
      </c>
      <c r="AN13" s="241">
        <f t="shared" ref="AN13" si="12">AN14+AN21+AN24+AN26+AN29+AN31</f>
        <v>462020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31">
        <v>63</v>
      </c>
      <c r="B14" s="532"/>
      <c r="C14" s="369"/>
      <c r="D14" s="533" t="s">
        <v>49</v>
      </c>
      <c r="E14" s="533"/>
      <c r="F14" s="533"/>
      <c r="G14" s="534"/>
      <c r="H14" s="237">
        <f t="shared" si="3"/>
        <v>4440928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80328</v>
      </c>
      <c r="L14" s="303">
        <f t="shared" si="16"/>
        <v>3869000</v>
      </c>
      <c r="M14" s="240">
        <f t="shared" si="16"/>
        <v>0</v>
      </c>
      <c r="N14" s="241">
        <f t="shared" si="16"/>
        <v>0</v>
      </c>
      <c r="O14" s="241">
        <f t="shared" si="16"/>
        <v>7500</v>
      </c>
      <c r="P14" s="241">
        <f t="shared" si="16"/>
        <v>484100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612072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-4428</v>
      </c>
      <c r="X14" s="303">
        <f>'Ad-2. UNOS prihoda'!X14</f>
        <v>630600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7980</v>
      </c>
      <c r="AB14" s="241">
        <f>'Ad-2. UNOS prihoda'!AB14</f>
        <v>-22080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5053000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75900</v>
      </c>
      <c r="AJ14" s="303">
        <f>'Ad-2. UNOS prihoda'!AJ14</f>
        <v>4499600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15480</v>
      </c>
      <c r="AN14" s="241">
        <f>'Ad-2. UNOS prihoda'!AN14</f>
        <v>462020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5">
        <v>631</v>
      </c>
      <c r="B15" s="536"/>
      <c r="C15" s="536"/>
      <c r="D15" s="537" t="s">
        <v>50</v>
      </c>
      <c r="E15" s="537"/>
      <c r="F15" s="537"/>
      <c r="G15" s="543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5">
        <v>632</v>
      </c>
      <c r="B16" s="536"/>
      <c r="C16" s="536"/>
      <c r="D16" s="537" t="s">
        <v>51</v>
      </c>
      <c r="E16" s="537"/>
      <c r="F16" s="537"/>
      <c r="G16" s="543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5">
        <v>634</v>
      </c>
      <c r="B17" s="536"/>
      <c r="C17" s="536"/>
      <c r="D17" s="537" t="s">
        <v>109</v>
      </c>
      <c r="E17" s="537"/>
      <c r="F17" s="537"/>
      <c r="G17" s="543"/>
      <c r="H17" s="28">
        <f t="shared" si="3"/>
        <v>9100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9100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-1780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-1780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7320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7320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5">
        <v>636</v>
      </c>
      <c r="B18" s="536"/>
      <c r="C18" s="536"/>
      <c r="D18" s="537" t="s">
        <v>62</v>
      </c>
      <c r="E18" s="537"/>
      <c r="F18" s="537"/>
      <c r="G18" s="543"/>
      <c r="H18" s="28">
        <f t="shared" si="3"/>
        <v>4344000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3869000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475000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610300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630600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-20300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4954300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4499600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454700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5">
        <v>638</v>
      </c>
      <c r="B19" s="536"/>
      <c r="C19" s="536"/>
      <c r="D19" s="537" t="s">
        <v>154</v>
      </c>
      <c r="E19" s="537"/>
      <c r="F19" s="537"/>
      <c r="G19" s="543"/>
      <c r="H19" s="28">
        <f t="shared" si="3"/>
        <v>7500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7500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7980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7980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15480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15480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5">
        <v>639</v>
      </c>
      <c r="B20" s="536"/>
      <c r="C20" s="536"/>
      <c r="D20" s="537" t="s">
        <v>190</v>
      </c>
      <c r="E20" s="537"/>
      <c r="F20" s="537"/>
      <c r="G20" s="543"/>
      <c r="H20" s="28">
        <f t="shared" si="3"/>
        <v>80328</v>
      </c>
      <c r="I20" s="29">
        <f>'Ad-2. UNOS prihoda'!I44</f>
        <v>0</v>
      </c>
      <c r="J20" s="92">
        <f>'Ad-2. UNOS prihoda'!J44</f>
        <v>0</v>
      </c>
      <c r="K20" s="31">
        <f>'Ad-2. UNOS prihoda'!K44</f>
        <v>80328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-4428</v>
      </c>
      <c r="U20" s="29">
        <f>'Ad-2. UNOS prihoda'!U44</f>
        <v>0</v>
      </c>
      <c r="V20" s="92">
        <f>'Ad-2. UNOS prihoda'!V44</f>
        <v>0</v>
      </c>
      <c r="W20" s="31">
        <f>'Ad-2. UNOS prihoda'!W44</f>
        <v>-4428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75900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75900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31">
        <v>64</v>
      </c>
      <c r="B21" s="532"/>
      <c r="C21" s="218"/>
      <c r="D21" s="533" t="s">
        <v>52</v>
      </c>
      <c r="E21" s="533"/>
      <c r="F21" s="533"/>
      <c r="G21" s="534"/>
      <c r="H21" s="237">
        <f t="shared" si="3"/>
        <v>500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500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500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500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5">
        <v>641</v>
      </c>
      <c r="B22" s="536"/>
      <c r="C22" s="536"/>
      <c r="D22" s="537" t="s">
        <v>53</v>
      </c>
      <c r="E22" s="537"/>
      <c r="F22" s="537"/>
      <c r="G22" s="543"/>
      <c r="H22" s="28">
        <f t="shared" si="3"/>
        <v>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500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500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5">
        <v>642</v>
      </c>
      <c r="B23" s="536"/>
      <c r="C23" s="536"/>
      <c r="D23" s="537" t="s">
        <v>63</v>
      </c>
      <c r="E23" s="537"/>
      <c r="F23" s="537"/>
      <c r="G23" s="543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31">
        <v>65</v>
      </c>
      <c r="B24" s="532"/>
      <c r="C24" s="218"/>
      <c r="D24" s="533" t="s">
        <v>54</v>
      </c>
      <c r="E24" s="533"/>
      <c r="F24" s="533"/>
      <c r="G24" s="534"/>
      <c r="H24" s="237">
        <f t="shared" si="3"/>
        <v>202500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202500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-1900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-1900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200600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200600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5">
        <v>652</v>
      </c>
      <c r="B25" s="536"/>
      <c r="C25" s="536"/>
      <c r="D25" s="537" t="s">
        <v>55</v>
      </c>
      <c r="E25" s="537"/>
      <c r="F25" s="537"/>
      <c r="G25" s="543"/>
      <c r="H25" s="28">
        <f t="shared" si="3"/>
        <v>202500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202500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-1900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-1900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200600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200600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31">
        <v>66</v>
      </c>
      <c r="B26" s="532"/>
      <c r="C26" s="218"/>
      <c r="D26" s="533" t="s">
        <v>56</v>
      </c>
      <c r="E26" s="533"/>
      <c r="F26" s="533"/>
      <c r="G26" s="534"/>
      <c r="H26" s="237">
        <f t="shared" si="3"/>
        <v>1000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1000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1000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5">
        <v>661</v>
      </c>
      <c r="B27" s="536"/>
      <c r="C27" s="536"/>
      <c r="D27" s="537" t="s">
        <v>57</v>
      </c>
      <c r="E27" s="537"/>
      <c r="F27" s="537"/>
      <c r="G27" s="543"/>
      <c r="H27" s="28">
        <f t="shared" si="3"/>
        <v>1000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1000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1000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5">
        <v>663</v>
      </c>
      <c r="B28" s="536"/>
      <c r="C28" s="536"/>
      <c r="D28" s="537" t="s">
        <v>58</v>
      </c>
      <c r="E28" s="537"/>
      <c r="F28" s="537"/>
      <c r="G28" s="543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31">
        <v>67</v>
      </c>
      <c r="B29" s="532"/>
      <c r="C29" s="218"/>
      <c r="D29" s="533" t="s">
        <v>59</v>
      </c>
      <c r="E29" s="533"/>
      <c r="F29" s="533"/>
      <c r="G29" s="534"/>
      <c r="H29" s="237">
        <f t="shared" si="3"/>
        <v>352800</v>
      </c>
      <c r="I29" s="315">
        <f>SUM(I30:I30)</f>
        <v>0</v>
      </c>
      <c r="J29" s="263">
        <f t="shared" ref="J29:S29" si="26">SUM(J30:J30)</f>
        <v>352800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52200</v>
      </c>
      <c r="U29" s="315">
        <f>'Ad-2. UNOS prihoda'!U81</f>
        <v>0</v>
      </c>
      <c r="V29" s="263">
        <f>'Ad-2. UNOS prihoda'!V81</f>
        <v>52200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405000</v>
      </c>
      <c r="AG29" s="315">
        <f>'Ad-2. UNOS prihoda'!AG81</f>
        <v>0</v>
      </c>
      <c r="AH29" s="263">
        <f>'Ad-2. UNOS prihoda'!AH81</f>
        <v>405000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5">
        <v>671</v>
      </c>
      <c r="B30" s="536"/>
      <c r="C30" s="536"/>
      <c r="D30" s="537" t="s">
        <v>60</v>
      </c>
      <c r="E30" s="537"/>
      <c r="F30" s="537"/>
      <c r="G30" s="543"/>
      <c r="H30" s="28">
        <f t="shared" si="3"/>
        <v>352800</v>
      </c>
      <c r="I30" s="29">
        <f>'Ad-2. UNOS prihoda'!I82</f>
        <v>0</v>
      </c>
      <c r="J30" s="92">
        <f>'Ad-2. UNOS prihoda'!J82</f>
        <v>352800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52200</v>
      </c>
      <c r="U30" s="29">
        <f>'Ad-2. UNOS prihoda'!U82</f>
        <v>0</v>
      </c>
      <c r="V30" s="92">
        <f>'Ad-2. UNOS prihoda'!V82</f>
        <v>52200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405000</v>
      </c>
      <c r="AG30" s="29">
        <f>'Ad-2. UNOS prihoda'!AG82</f>
        <v>0</v>
      </c>
      <c r="AH30" s="92">
        <f>'Ad-2. UNOS prihoda'!AH82</f>
        <v>405000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31">
        <v>68</v>
      </c>
      <c r="B31" s="532"/>
      <c r="C31" s="218"/>
      <c r="D31" s="533" t="s">
        <v>157</v>
      </c>
      <c r="E31" s="533"/>
      <c r="F31" s="533"/>
      <c r="G31" s="534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5">
        <v>681</v>
      </c>
      <c r="B32" s="536"/>
      <c r="C32" s="536"/>
      <c r="D32" s="537" t="s">
        <v>238</v>
      </c>
      <c r="E32" s="537"/>
      <c r="F32" s="537"/>
      <c r="G32" s="543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5">
        <v>683</v>
      </c>
      <c r="B33" s="536"/>
      <c r="C33" s="536"/>
      <c r="D33" s="537" t="s">
        <v>158</v>
      </c>
      <c r="E33" s="537"/>
      <c r="F33" s="537"/>
      <c r="G33" s="543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33" t="s">
        <v>93</v>
      </c>
      <c r="E34" s="533"/>
      <c r="F34" s="533"/>
      <c r="G34" s="534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31">
        <v>72</v>
      </c>
      <c r="B35" s="532"/>
      <c r="C35" s="431"/>
      <c r="D35" s="533" t="s">
        <v>155</v>
      </c>
      <c r="E35" s="533"/>
      <c r="F35" s="533"/>
      <c r="G35" s="533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35">
        <v>721</v>
      </c>
      <c r="B36" s="538"/>
      <c r="C36" s="538"/>
      <c r="D36" s="537" t="s">
        <v>92</v>
      </c>
      <c r="E36" s="537"/>
      <c r="F36" s="537"/>
      <c r="G36" s="537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7" t="s">
        <v>242</v>
      </c>
      <c r="E37" s="537"/>
      <c r="F37" s="537"/>
      <c r="G37" s="543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5">
        <v>723</v>
      </c>
      <c r="B38" s="538"/>
      <c r="C38" s="538"/>
      <c r="D38" s="537" t="s">
        <v>156</v>
      </c>
      <c r="E38" s="537"/>
      <c r="F38" s="537"/>
      <c r="G38" s="537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39" t="s">
        <v>74</v>
      </c>
      <c r="B40" s="540"/>
      <c r="C40" s="540"/>
      <c r="D40" s="540"/>
      <c r="E40" s="540"/>
      <c r="F40" s="540"/>
      <c r="G40" s="540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41" t="s">
        <v>70</v>
      </c>
      <c r="E41" s="541"/>
      <c r="F41" s="541"/>
      <c r="G41" s="542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31">
        <v>84</v>
      </c>
      <c r="B42" s="532"/>
      <c r="C42" s="369"/>
      <c r="D42" s="533" t="s">
        <v>66</v>
      </c>
      <c r="E42" s="533"/>
      <c r="F42" s="533"/>
      <c r="G42" s="534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5">
        <v>844</v>
      </c>
      <c r="B43" s="536"/>
      <c r="C43" s="536"/>
      <c r="D43" s="537" t="s">
        <v>88</v>
      </c>
      <c r="E43" s="537"/>
      <c r="F43" s="537"/>
      <c r="G43" s="543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39" t="s">
        <v>110</v>
      </c>
      <c r="B45" s="540"/>
      <c r="C45" s="540"/>
      <c r="D45" s="540"/>
      <c r="E45" s="540"/>
      <c r="F45" s="540"/>
      <c r="G45" s="540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33" t="s">
        <v>110</v>
      </c>
      <c r="E46" s="533"/>
      <c r="F46" s="533"/>
      <c r="G46" s="534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30656.18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6375.77</v>
      </c>
      <c r="Z46" s="241">
        <f t="shared" si="61"/>
        <v>0</v>
      </c>
      <c r="AA46" s="241">
        <f t="shared" si="61"/>
        <v>24280.41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30656.18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6375.77</v>
      </c>
      <c r="AL46" s="241">
        <f t="shared" ref="AL46" si="66">AL47</f>
        <v>0</v>
      </c>
      <c r="AM46" s="241">
        <f t="shared" ref="AM46" si="67">AM47</f>
        <v>24280.41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31">
        <v>92</v>
      </c>
      <c r="B47" s="532"/>
      <c r="C47" s="369"/>
      <c r="D47" s="533" t="s">
        <v>111</v>
      </c>
      <c r="E47" s="533"/>
      <c r="F47" s="533"/>
      <c r="G47" s="534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30656.18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6375.77</v>
      </c>
      <c r="Z47" s="241">
        <f>'Ad-2. UNOS prihoda'!Z111</f>
        <v>0</v>
      </c>
      <c r="AA47" s="241">
        <f>'Ad-2. UNOS prihoda'!AA111</f>
        <v>24280.41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30656.18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6375.77</v>
      </c>
      <c r="AL47" s="241">
        <f>'Ad-2. UNOS prihoda'!AL111</f>
        <v>0</v>
      </c>
      <c r="AM47" s="241">
        <f>'Ad-2. UNOS prihoda'!AM111</f>
        <v>24280.41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5">
        <v>922</v>
      </c>
      <c r="B48" s="536"/>
      <c r="C48" s="536"/>
      <c r="D48" s="537" t="s">
        <v>112</v>
      </c>
      <c r="E48" s="537"/>
      <c r="F48" s="537"/>
      <c r="G48" s="537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30656.18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6375.77</v>
      </c>
      <c r="Z48" s="30">
        <f>'Ad-2. UNOS prihoda'!Z112</f>
        <v>0</v>
      </c>
      <c r="AA48" s="30">
        <f>'Ad-2. UNOS prihoda'!AA112</f>
        <v>24280.41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30656.18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6375.77</v>
      </c>
      <c r="AL48" s="30">
        <f>'Ad-2. UNOS prihoda'!AL112</f>
        <v>0</v>
      </c>
      <c r="AM48" s="30">
        <f>'Ad-2. UNOS prihoda'!AM112</f>
        <v>24280.41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51" priority="75">
      <formula>LEN(TRIM(A15))=0</formula>
    </cfRule>
  </conditionalFormatting>
  <conditionalFormatting sqref="I27:S27 I25:O25 Q25:S25">
    <cfRule type="containsBlanks" dxfId="450" priority="74">
      <formula>LEN(TRIM(I25))=0</formula>
    </cfRule>
  </conditionalFormatting>
  <conditionalFormatting sqref="I30:S30">
    <cfRule type="containsBlanks" dxfId="449" priority="64">
      <formula>LEN(TRIM(I30))=0</formula>
    </cfRule>
  </conditionalFormatting>
  <conditionalFormatting sqref="I28:S28">
    <cfRule type="containsBlanks" dxfId="448" priority="62">
      <formula>LEN(TRIM(I28))=0</formula>
    </cfRule>
  </conditionalFormatting>
  <conditionalFormatting sqref="I43:S43">
    <cfRule type="containsBlanks" dxfId="447" priority="47">
      <formula>LEN(TRIM(I43))=0</formula>
    </cfRule>
  </conditionalFormatting>
  <conditionalFormatting sqref="I35:S38">
    <cfRule type="containsBlanks" dxfId="446" priority="42">
      <formula>LEN(TRIM(I35))=0</formula>
    </cfRule>
  </conditionalFormatting>
  <conditionalFormatting sqref="M18">
    <cfRule type="containsBlanks" dxfId="445" priority="38">
      <formula>LEN(TRIM(M18))=0</formula>
    </cfRule>
  </conditionalFormatting>
  <conditionalFormatting sqref="P25">
    <cfRule type="containsBlanks" dxfId="444" priority="37">
      <formula>LEN(TRIM(P25))=0</formula>
    </cfRule>
  </conditionalFormatting>
  <conditionalFormatting sqref="I17:S17">
    <cfRule type="containsBlanks" dxfId="443" priority="36">
      <formula>LEN(TRIM(I17))=0</formula>
    </cfRule>
  </conditionalFormatting>
  <conditionalFormatting sqref="H10:V10">
    <cfRule type="cellIs" dxfId="442" priority="32" operator="notEqual">
      <formula>0</formula>
    </cfRule>
  </conditionalFormatting>
  <conditionalFormatting sqref="A8 H8 T8">
    <cfRule type="cellIs" dxfId="441" priority="14" operator="notEqual">
      <formula>0</formula>
    </cfRule>
  </conditionalFormatting>
  <conditionalFormatting sqref="H10:AQ10">
    <cfRule type="notContainsBlanks" dxfId="440" priority="12">
      <formula>LEN(TRIM(H10))&gt;0</formula>
    </cfRule>
  </conditionalFormatting>
  <conditionalFormatting sqref="I33:S33">
    <cfRule type="containsBlanks" dxfId="439" priority="11">
      <formula>LEN(TRIM(I33))=0</formula>
    </cfRule>
  </conditionalFormatting>
  <conditionalFormatting sqref="I32:S32">
    <cfRule type="containsBlanks" dxfId="438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T74" activePane="bottomRight" state="frozen"/>
      <selection activeCell="A31" sqref="A31"/>
      <selection pane="topRight" activeCell="A31" sqref="A31"/>
      <selection pane="bottomLeft" activeCell="A31" sqref="A31"/>
      <selection pane="bottomRight" activeCell="V83" sqref="V83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5" t="s">
        <v>61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69" t="s">
        <v>106</v>
      </c>
      <c r="J4" s="570" t="s">
        <v>106</v>
      </c>
      <c r="K4" s="571"/>
      <c r="L4" s="569" t="s">
        <v>107</v>
      </c>
      <c r="M4" s="570"/>
      <c r="N4" s="570"/>
      <c r="O4" s="570"/>
      <c r="P4" s="570"/>
      <c r="Q4" s="570"/>
      <c r="R4" s="570"/>
      <c r="S4" s="571"/>
      <c r="T4" s="249"/>
      <c r="U4" s="569" t="s">
        <v>106</v>
      </c>
      <c r="V4" s="570" t="s">
        <v>106</v>
      </c>
      <c r="W4" s="571"/>
      <c r="X4" s="569" t="s">
        <v>107</v>
      </c>
      <c r="Y4" s="570"/>
      <c r="Z4" s="570"/>
      <c r="AA4" s="570"/>
      <c r="AB4" s="570"/>
      <c r="AC4" s="570"/>
      <c r="AD4" s="570"/>
      <c r="AE4" s="571"/>
      <c r="AF4" s="249"/>
      <c r="AG4" s="569" t="s">
        <v>106</v>
      </c>
      <c r="AH4" s="570" t="s">
        <v>106</v>
      </c>
      <c r="AI4" s="571"/>
      <c r="AJ4" s="569" t="s">
        <v>107</v>
      </c>
      <c r="AK4" s="570"/>
      <c r="AL4" s="570"/>
      <c r="AM4" s="570"/>
      <c r="AN4" s="570"/>
      <c r="AO4" s="570"/>
      <c r="AP4" s="570"/>
      <c r="AQ4" s="571"/>
    </row>
    <row r="5" spans="1:45" s="185" customFormat="1" ht="57" customHeight="1" x14ac:dyDescent="0.25">
      <c r="A5" s="561" t="s">
        <v>47</v>
      </c>
      <c r="B5" s="562"/>
      <c r="C5" s="562"/>
      <c r="D5" s="562" t="s">
        <v>38</v>
      </c>
      <c r="E5" s="562"/>
      <c r="F5" s="562"/>
      <c r="G5" s="565"/>
      <c r="H5" s="556" t="str">
        <f>'1. Sažetak'!G20</f>
        <v>PLAN 
2020.</v>
      </c>
      <c r="I5" s="332" t="s">
        <v>147</v>
      </c>
      <c r="J5" s="333" t="s">
        <v>94</v>
      </c>
      <c r="K5" s="334" t="s">
        <v>148</v>
      </c>
      <c r="L5" s="335" t="s">
        <v>296</v>
      </c>
      <c r="M5" s="336" t="s">
        <v>79</v>
      </c>
      <c r="N5" s="336" t="s">
        <v>41</v>
      </c>
      <c r="O5" s="336" t="s">
        <v>150</v>
      </c>
      <c r="P5" s="336" t="s">
        <v>297</v>
      </c>
      <c r="Q5" s="336" t="s">
        <v>42</v>
      </c>
      <c r="R5" s="336" t="s">
        <v>43</v>
      </c>
      <c r="S5" s="337" t="s">
        <v>44</v>
      </c>
      <c r="T5" s="556" t="str">
        <f>'1. Sažetak'!H20</f>
        <v>POVEĆANJE / SMANJENJE</v>
      </c>
      <c r="U5" s="332" t="s">
        <v>147</v>
      </c>
      <c r="V5" s="333" t="s">
        <v>94</v>
      </c>
      <c r="W5" s="334" t="s">
        <v>148</v>
      </c>
      <c r="X5" s="335" t="s">
        <v>296</v>
      </c>
      <c r="Y5" s="336" t="s">
        <v>79</v>
      </c>
      <c r="Z5" s="336" t="s">
        <v>41</v>
      </c>
      <c r="AA5" s="336" t="s">
        <v>150</v>
      </c>
      <c r="AB5" s="336" t="s">
        <v>297</v>
      </c>
      <c r="AC5" s="336" t="s">
        <v>42</v>
      </c>
      <c r="AD5" s="336" t="s">
        <v>43</v>
      </c>
      <c r="AE5" s="337" t="s">
        <v>44</v>
      </c>
      <c r="AF5" s="567" t="str">
        <f>'1. Sažetak'!I20</f>
        <v>III. IZMJENA I DOPUNA 
PLANA 2020.</v>
      </c>
      <c r="AG5" s="332" t="s">
        <v>147</v>
      </c>
      <c r="AH5" s="333" t="s">
        <v>94</v>
      </c>
      <c r="AI5" s="334" t="s">
        <v>148</v>
      </c>
      <c r="AJ5" s="335" t="s">
        <v>296</v>
      </c>
      <c r="AK5" s="336" t="s">
        <v>79</v>
      </c>
      <c r="AL5" s="336" t="s">
        <v>41</v>
      </c>
      <c r="AM5" s="336" t="s">
        <v>150</v>
      </c>
      <c r="AN5" s="336" t="s">
        <v>297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3"/>
      <c r="B6" s="564"/>
      <c r="C6" s="564"/>
      <c r="D6" s="564"/>
      <c r="E6" s="564"/>
      <c r="F6" s="564"/>
      <c r="G6" s="566"/>
      <c r="H6" s="55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4">
        <v>1</v>
      </c>
      <c r="B7" s="545"/>
      <c r="C7" s="545"/>
      <c r="D7" s="545"/>
      <c r="E7" s="545"/>
      <c r="F7" s="545"/>
      <c r="G7" s="546"/>
      <c r="H7" s="250" t="s">
        <v>151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151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151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2"/>
      <c r="B8" s="553"/>
      <c r="C8" s="553"/>
      <c r="D8" s="553"/>
      <c r="E8" s="553"/>
      <c r="F8" s="553"/>
      <c r="G8" s="554"/>
      <c r="H8" s="348"/>
      <c r="I8" s="558">
        <f>SUM(I9:K9)</f>
        <v>433128</v>
      </c>
      <c r="J8" s="559">
        <f>SUM(J9:L9)</f>
        <v>4302128</v>
      </c>
      <c r="K8" s="560"/>
      <c r="L8" s="349">
        <f>L9</f>
        <v>3869000</v>
      </c>
      <c r="M8" s="559">
        <f>SUM(M9:S9)</f>
        <v>695600</v>
      </c>
      <c r="N8" s="559"/>
      <c r="O8" s="559"/>
      <c r="P8" s="559"/>
      <c r="Q8" s="559"/>
      <c r="R8" s="559"/>
      <c r="S8" s="560"/>
      <c r="T8" s="348"/>
      <c r="U8" s="558">
        <f>SUM(U9:W9)</f>
        <v>47772</v>
      </c>
      <c r="V8" s="559">
        <f>SUM(V9:X9)</f>
        <v>678372</v>
      </c>
      <c r="W8" s="560"/>
      <c r="X8" s="349">
        <f>X9</f>
        <v>630600</v>
      </c>
      <c r="Y8" s="559">
        <f>SUM(Y9:AE9)</f>
        <v>14656.18</v>
      </c>
      <c r="Z8" s="559"/>
      <c r="AA8" s="559"/>
      <c r="AB8" s="559"/>
      <c r="AC8" s="559"/>
      <c r="AD8" s="559"/>
      <c r="AE8" s="560"/>
      <c r="AF8" s="162"/>
      <c r="AG8" s="558">
        <f>SUM(AG9:AI9)</f>
        <v>480900</v>
      </c>
      <c r="AH8" s="559">
        <f>SUM(AH9:AJ9)</f>
        <v>4980500</v>
      </c>
      <c r="AI8" s="560"/>
      <c r="AJ8" s="349">
        <f>AJ9</f>
        <v>4499600</v>
      </c>
      <c r="AK8" s="559">
        <f>SUM(AK9:AQ9)</f>
        <v>710256.17999999993</v>
      </c>
      <c r="AL8" s="559"/>
      <c r="AM8" s="559"/>
      <c r="AN8" s="559"/>
      <c r="AO8" s="559"/>
      <c r="AP8" s="559"/>
      <c r="AQ8" s="560"/>
    </row>
    <row r="9" spans="1:45" s="190" customFormat="1" ht="30.75" customHeight="1" x14ac:dyDescent="0.25">
      <c r="A9" s="392"/>
      <c r="B9" s="547" t="str">
        <f>'1. Sažetak'!B6:E6</f>
        <v>OSNOVNA ŠKOLA ŠEMOVEC</v>
      </c>
      <c r="C9" s="547"/>
      <c r="D9" s="547"/>
      <c r="E9" s="547"/>
      <c r="F9" s="547"/>
      <c r="G9" s="548"/>
      <c r="H9" s="351">
        <f>SUM(I9:S9)</f>
        <v>4997728</v>
      </c>
      <c r="I9" s="352">
        <f t="shared" ref="I9:S9" si="0">I13+I91+I104+I110</f>
        <v>0</v>
      </c>
      <c r="J9" s="353">
        <f t="shared" si="0"/>
        <v>352800</v>
      </c>
      <c r="K9" s="354">
        <f t="shared" si="0"/>
        <v>80328</v>
      </c>
      <c r="L9" s="355">
        <f t="shared" si="0"/>
        <v>3869000</v>
      </c>
      <c r="M9" s="356">
        <f t="shared" si="0"/>
        <v>1500</v>
      </c>
      <c r="N9" s="357">
        <f t="shared" si="0"/>
        <v>202500</v>
      </c>
      <c r="O9" s="357">
        <f t="shared" si="0"/>
        <v>7500</v>
      </c>
      <c r="P9" s="357">
        <f t="shared" si="0"/>
        <v>484100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693028.18</v>
      </c>
      <c r="U9" s="352">
        <f t="shared" ref="U9:AE9" si="1">U13+U91+U104+U110</f>
        <v>0</v>
      </c>
      <c r="V9" s="353">
        <f t="shared" si="1"/>
        <v>52200</v>
      </c>
      <c r="W9" s="354">
        <f t="shared" si="1"/>
        <v>-4428</v>
      </c>
      <c r="X9" s="355">
        <f t="shared" si="1"/>
        <v>630600</v>
      </c>
      <c r="Y9" s="356">
        <f t="shared" si="1"/>
        <v>6375.77</v>
      </c>
      <c r="Z9" s="357">
        <f t="shared" si="1"/>
        <v>-1900</v>
      </c>
      <c r="AA9" s="357">
        <f t="shared" si="1"/>
        <v>32260.41</v>
      </c>
      <c r="AB9" s="357">
        <f t="shared" si="1"/>
        <v>-22080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5690756.1799999997</v>
      </c>
      <c r="AG9" s="352">
        <f t="shared" ref="AG9:AQ9" si="2">AG13+AG91+AG104+AG110</f>
        <v>0</v>
      </c>
      <c r="AH9" s="353">
        <f t="shared" si="2"/>
        <v>405000</v>
      </c>
      <c r="AI9" s="354">
        <f t="shared" si="2"/>
        <v>75900</v>
      </c>
      <c r="AJ9" s="355">
        <f t="shared" si="2"/>
        <v>4499600</v>
      </c>
      <c r="AK9" s="356">
        <f t="shared" si="2"/>
        <v>7875.77</v>
      </c>
      <c r="AL9" s="357">
        <f t="shared" si="2"/>
        <v>200600</v>
      </c>
      <c r="AM9" s="357">
        <f t="shared" si="2"/>
        <v>39760.410000000003</v>
      </c>
      <c r="AN9" s="357">
        <f t="shared" si="2"/>
        <v>462020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0" customFormat="1" ht="15" x14ac:dyDescent="0.25">
      <c r="A10" s="549" t="s">
        <v>82</v>
      </c>
      <c r="B10" s="550"/>
      <c r="C10" s="550"/>
      <c r="D10" s="550"/>
      <c r="E10" s="550"/>
      <c r="F10" s="550"/>
      <c r="G10" s="551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9" t="s">
        <v>73</v>
      </c>
      <c r="B12" s="540"/>
      <c r="C12" s="540"/>
      <c r="D12" s="540"/>
      <c r="E12" s="540"/>
      <c r="F12" s="540"/>
      <c r="G12" s="54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33" t="s">
        <v>48</v>
      </c>
      <c r="E13" s="533"/>
      <c r="F13" s="533"/>
      <c r="G13" s="534"/>
      <c r="H13" s="237">
        <f t="shared" ref="H13:H74" si="3">SUM(I13:S13)</f>
        <v>4997728</v>
      </c>
      <c r="I13" s="315">
        <f t="shared" ref="I13:S13" si="4">I14+I49+I60+I67+I81+I86</f>
        <v>0</v>
      </c>
      <c r="J13" s="263">
        <f t="shared" si="4"/>
        <v>352800</v>
      </c>
      <c r="K13" s="239">
        <f t="shared" si="4"/>
        <v>80328</v>
      </c>
      <c r="L13" s="368">
        <f t="shared" si="4"/>
        <v>3869000</v>
      </c>
      <c r="M13" s="240">
        <f t="shared" si="4"/>
        <v>1500</v>
      </c>
      <c r="N13" s="241">
        <f t="shared" si="4"/>
        <v>202500</v>
      </c>
      <c r="O13" s="241">
        <f t="shared" si="4"/>
        <v>7500</v>
      </c>
      <c r="P13" s="241">
        <f t="shared" si="4"/>
        <v>484100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662372</v>
      </c>
      <c r="U13" s="315">
        <f t="shared" ref="U13:AE13" si="6">U14+U49+U60+U67+U81+U86</f>
        <v>0</v>
      </c>
      <c r="V13" s="263">
        <f t="shared" si="6"/>
        <v>52200</v>
      </c>
      <c r="W13" s="239">
        <f t="shared" si="6"/>
        <v>-4428</v>
      </c>
      <c r="X13" s="368">
        <f t="shared" si="6"/>
        <v>630600</v>
      </c>
      <c r="Y13" s="240">
        <f t="shared" si="6"/>
        <v>0</v>
      </c>
      <c r="Z13" s="241">
        <f t="shared" si="6"/>
        <v>-1900</v>
      </c>
      <c r="AA13" s="241">
        <f t="shared" si="6"/>
        <v>7980</v>
      </c>
      <c r="AB13" s="241">
        <f t="shared" si="6"/>
        <v>-22080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5660100</v>
      </c>
      <c r="AG13" s="315">
        <f t="shared" ref="AG13:AQ13" si="8">AG14+AG49+AG60+AG67+AG81+AG86</f>
        <v>0</v>
      </c>
      <c r="AH13" s="263">
        <f t="shared" si="8"/>
        <v>405000</v>
      </c>
      <c r="AI13" s="239">
        <f t="shared" si="8"/>
        <v>75900</v>
      </c>
      <c r="AJ13" s="368">
        <f t="shared" si="8"/>
        <v>4499600</v>
      </c>
      <c r="AK13" s="240">
        <f t="shared" si="8"/>
        <v>1500</v>
      </c>
      <c r="AL13" s="241">
        <f t="shared" si="8"/>
        <v>200600</v>
      </c>
      <c r="AM13" s="241">
        <f t="shared" si="8"/>
        <v>15480</v>
      </c>
      <c r="AN13" s="241">
        <f t="shared" si="8"/>
        <v>462020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31">
        <v>63</v>
      </c>
      <c r="B14" s="532"/>
      <c r="C14" s="369"/>
      <c r="D14" s="533" t="s">
        <v>49</v>
      </c>
      <c r="E14" s="533"/>
      <c r="F14" s="533"/>
      <c r="G14" s="534"/>
      <c r="H14" s="237">
        <f t="shared" si="3"/>
        <v>4440928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80328</v>
      </c>
      <c r="L14" s="303">
        <f t="shared" si="9"/>
        <v>3869000</v>
      </c>
      <c r="M14" s="240">
        <f t="shared" si="9"/>
        <v>0</v>
      </c>
      <c r="N14" s="241">
        <f t="shared" si="9"/>
        <v>0</v>
      </c>
      <c r="O14" s="241">
        <f t="shared" si="9"/>
        <v>7500</v>
      </c>
      <c r="P14" s="241">
        <f t="shared" si="9"/>
        <v>484100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612072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-4428</v>
      </c>
      <c r="X14" s="303">
        <f t="shared" si="10"/>
        <v>630600</v>
      </c>
      <c r="Y14" s="240">
        <f t="shared" si="10"/>
        <v>0</v>
      </c>
      <c r="Z14" s="241">
        <f t="shared" si="10"/>
        <v>0</v>
      </c>
      <c r="AA14" s="241">
        <f t="shared" si="10"/>
        <v>7980</v>
      </c>
      <c r="AB14" s="241">
        <f t="shared" si="10"/>
        <v>-22080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5053000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75900</v>
      </c>
      <c r="AJ14" s="303">
        <f t="shared" si="11"/>
        <v>4499600</v>
      </c>
      <c r="AK14" s="240">
        <f t="shared" si="11"/>
        <v>0</v>
      </c>
      <c r="AL14" s="241">
        <f t="shared" si="11"/>
        <v>0</v>
      </c>
      <c r="AM14" s="241">
        <f t="shared" si="11"/>
        <v>15480</v>
      </c>
      <c r="AN14" s="241">
        <f t="shared" si="11"/>
        <v>462020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31">
        <v>631</v>
      </c>
      <c r="B15" s="532"/>
      <c r="C15" s="532"/>
      <c r="D15" s="533" t="s">
        <v>50</v>
      </c>
      <c r="E15" s="533"/>
      <c r="F15" s="533"/>
      <c r="G15" s="534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160</v>
      </c>
      <c r="D16" s="572" t="s">
        <v>161</v>
      </c>
      <c r="E16" s="572"/>
      <c r="F16" s="572"/>
      <c r="G16" s="573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2" t="s">
        <v>162</v>
      </c>
      <c r="E17" s="572"/>
      <c r="F17" s="572"/>
      <c r="G17" s="573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31">
        <v>632</v>
      </c>
      <c r="B18" s="532"/>
      <c r="C18" s="532"/>
      <c r="D18" s="533" t="s">
        <v>51</v>
      </c>
      <c r="E18" s="533"/>
      <c r="F18" s="533"/>
      <c r="G18" s="534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163</v>
      </c>
      <c r="D19" s="572" t="s">
        <v>164</v>
      </c>
      <c r="E19" s="572"/>
      <c r="F19" s="572"/>
      <c r="G19" s="573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2" t="s">
        <v>165</v>
      </c>
      <c r="E20" s="572"/>
      <c r="F20" s="572"/>
      <c r="G20" s="573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2" t="s">
        <v>166</v>
      </c>
      <c r="E21" s="572"/>
      <c r="F21" s="572"/>
      <c r="G21" s="573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2" t="s">
        <v>167</v>
      </c>
      <c r="E22" s="572"/>
      <c r="F22" s="572"/>
      <c r="G22" s="573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31">
        <v>634</v>
      </c>
      <c r="B23" s="532"/>
      <c r="C23" s="532"/>
      <c r="D23" s="533" t="s">
        <v>109</v>
      </c>
      <c r="E23" s="533"/>
      <c r="F23" s="533"/>
      <c r="G23" s="534"/>
      <c r="H23" s="237">
        <f t="shared" si="3"/>
        <v>9100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9100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-1780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-1780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7320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7320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2" t="s">
        <v>168</v>
      </c>
      <c r="E24" s="572"/>
      <c r="F24" s="572"/>
      <c r="G24" s="573"/>
      <c r="H24" s="385">
        <f t="shared" si="3"/>
        <v>9100</v>
      </c>
      <c r="I24" s="55"/>
      <c r="J24" s="308"/>
      <c r="K24" s="424"/>
      <c r="L24" s="423"/>
      <c r="M24" s="289"/>
      <c r="N24" s="56"/>
      <c r="O24" s="56"/>
      <c r="P24" s="324">
        <v>9100</v>
      </c>
      <c r="Q24" s="56"/>
      <c r="R24" s="56"/>
      <c r="S24" s="57"/>
      <c r="T24" s="385">
        <f t="shared" si="5"/>
        <v>-1780</v>
      </c>
      <c r="U24" s="55"/>
      <c r="V24" s="308"/>
      <c r="W24" s="424"/>
      <c r="X24" s="423"/>
      <c r="Y24" s="289"/>
      <c r="Z24" s="56"/>
      <c r="AA24" s="56"/>
      <c r="AB24" s="324">
        <v>-1780</v>
      </c>
      <c r="AC24" s="56"/>
      <c r="AD24" s="56"/>
      <c r="AE24" s="57"/>
      <c r="AF24" s="385">
        <f t="shared" si="7"/>
        <v>7320</v>
      </c>
      <c r="AG24" s="55"/>
      <c r="AH24" s="308"/>
      <c r="AI24" s="424"/>
      <c r="AJ24" s="423"/>
      <c r="AK24" s="289"/>
      <c r="AL24" s="56"/>
      <c r="AM24" s="56"/>
      <c r="AN24" s="56">
        <f>P24+AB24</f>
        <v>7320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5" t="s">
        <v>169</v>
      </c>
      <c r="E25" s="575"/>
      <c r="F25" s="575"/>
      <c r="G25" s="576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2" t="s">
        <v>170</v>
      </c>
      <c r="E26" s="572"/>
      <c r="F26" s="572"/>
      <c r="G26" s="573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2" t="s">
        <v>171</v>
      </c>
      <c r="E27" s="572"/>
      <c r="F27" s="572"/>
      <c r="G27" s="573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2" t="s">
        <v>172</v>
      </c>
      <c r="E28" s="572"/>
      <c r="F28" s="572"/>
      <c r="G28" s="573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2" t="s">
        <v>173</v>
      </c>
      <c r="E29" s="572"/>
      <c r="F29" s="572"/>
      <c r="G29" s="573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31">
        <v>636</v>
      </c>
      <c r="B30" s="532"/>
      <c r="C30" s="532"/>
      <c r="D30" s="533" t="s">
        <v>62</v>
      </c>
      <c r="E30" s="533"/>
      <c r="F30" s="533"/>
      <c r="G30" s="534"/>
      <c r="H30" s="237">
        <f t="shared" si="3"/>
        <v>4344000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3869000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475000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610300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630600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-20300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4954300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4499600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454700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2" t="s">
        <v>174</v>
      </c>
      <c r="E31" s="572"/>
      <c r="F31" s="572"/>
      <c r="G31" s="573"/>
      <c r="H31" s="385">
        <f t="shared" si="3"/>
        <v>4344000</v>
      </c>
      <c r="I31" s="55"/>
      <c r="J31" s="308"/>
      <c r="K31" s="424"/>
      <c r="L31" s="304">
        <v>3869000</v>
      </c>
      <c r="M31" s="289"/>
      <c r="N31" s="56"/>
      <c r="O31" s="56"/>
      <c r="P31" s="324">
        <v>475000</v>
      </c>
      <c r="Q31" s="56"/>
      <c r="R31" s="56"/>
      <c r="S31" s="57"/>
      <c r="T31" s="385">
        <f t="shared" si="5"/>
        <v>610300</v>
      </c>
      <c r="U31" s="55"/>
      <c r="V31" s="308"/>
      <c r="W31" s="424"/>
      <c r="X31" s="304">
        <v>630600</v>
      </c>
      <c r="Y31" s="289"/>
      <c r="Z31" s="56"/>
      <c r="AA31" s="56"/>
      <c r="AB31" s="324">
        <v>-20300</v>
      </c>
      <c r="AC31" s="56"/>
      <c r="AD31" s="56"/>
      <c r="AE31" s="57"/>
      <c r="AF31" s="385">
        <f t="shared" si="7"/>
        <v>4954300</v>
      </c>
      <c r="AG31" s="55"/>
      <c r="AH31" s="308"/>
      <c r="AI31" s="424"/>
      <c r="AJ31" s="423">
        <f>L31+X31</f>
        <v>4499600</v>
      </c>
      <c r="AK31" s="289"/>
      <c r="AL31" s="56"/>
      <c r="AM31" s="56"/>
      <c r="AN31" s="56">
        <f>P31+AB31</f>
        <v>454700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2" t="s">
        <v>175</v>
      </c>
      <c r="E32" s="572"/>
      <c r="F32" s="572"/>
      <c r="G32" s="573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2" t="s">
        <v>176</v>
      </c>
      <c r="E33" s="572"/>
      <c r="F33" s="572"/>
      <c r="G33" s="573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2" t="s">
        <v>177</v>
      </c>
      <c r="E34" s="572"/>
      <c r="F34" s="572"/>
      <c r="G34" s="573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31">
        <v>638</v>
      </c>
      <c r="B35" s="532"/>
      <c r="C35" s="532"/>
      <c r="D35" s="533" t="s">
        <v>154</v>
      </c>
      <c r="E35" s="533"/>
      <c r="F35" s="533"/>
      <c r="G35" s="534"/>
      <c r="H35" s="237">
        <f t="shared" si="3"/>
        <v>7500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7500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7980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7980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15480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15480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2" t="s">
        <v>178</v>
      </c>
      <c r="E36" s="572"/>
      <c r="F36" s="572"/>
      <c r="G36" s="573"/>
      <c r="H36" s="385">
        <f t="shared" si="3"/>
        <v>0</v>
      </c>
      <c r="I36" s="55"/>
      <c r="J36" s="308"/>
      <c r="K36" s="308"/>
      <c r="L36" s="423"/>
      <c r="M36" s="324"/>
      <c r="N36" s="56"/>
      <c r="O36" s="324"/>
      <c r="P36" s="56"/>
      <c r="Q36" s="56"/>
      <c r="R36" s="56"/>
      <c r="S36" s="57"/>
      <c r="T36" s="385">
        <f t="shared" si="5"/>
        <v>15100</v>
      </c>
      <c r="U36" s="55"/>
      <c r="V36" s="308"/>
      <c r="W36" s="308"/>
      <c r="X36" s="423"/>
      <c r="Y36" s="324"/>
      <c r="Z36" s="56"/>
      <c r="AA36" s="324">
        <v>15100</v>
      </c>
      <c r="AB36" s="56"/>
      <c r="AC36" s="56"/>
      <c r="AD36" s="56"/>
      <c r="AE36" s="57"/>
      <c r="AF36" s="385">
        <f t="shared" si="7"/>
        <v>15100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15100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2" t="s">
        <v>179</v>
      </c>
      <c r="E37" s="572"/>
      <c r="F37" s="572"/>
      <c r="G37" s="573"/>
      <c r="H37" s="385">
        <f t="shared" si="3"/>
        <v>7500</v>
      </c>
      <c r="I37" s="55"/>
      <c r="J37" s="308"/>
      <c r="K37" s="308"/>
      <c r="L37" s="423"/>
      <c r="M37" s="324"/>
      <c r="N37" s="56"/>
      <c r="O37" s="324">
        <v>7500</v>
      </c>
      <c r="P37" s="56"/>
      <c r="Q37" s="56"/>
      <c r="R37" s="56"/>
      <c r="S37" s="57"/>
      <c r="T37" s="385">
        <f t="shared" si="5"/>
        <v>-7120</v>
      </c>
      <c r="U37" s="55"/>
      <c r="V37" s="308"/>
      <c r="W37" s="308"/>
      <c r="X37" s="423"/>
      <c r="Y37" s="324"/>
      <c r="Z37" s="56"/>
      <c r="AA37" s="324">
        <v>-7120</v>
      </c>
      <c r="AB37" s="56"/>
      <c r="AC37" s="56"/>
      <c r="AD37" s="56"/>
      <c r="AE37" s="57"/>
      <c r="AF37" s="385">
        <f t="shared" si="7"/>
        <v>380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380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180</v>
      </c>
      <c r="D38" s="572" t="s">
        <v>181</v>
      </c>
      <c r="E38" s="572"/>
      <c r="F38" s="572"/>
      <c r="G38" s="573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182</v>
      </c>
      <c r="D39" s="572" t="s">
        <v>183</v>
      </c>
      <c r="E39" s="572"/>
      <c r="F39" s="572"/>
      <c r="G39" s="573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2" t="s">
        <v>184</v>
      </c>
      <c r="E40" s="572"/>
      <c r="F40" s="572"/>
      <c r="G40" s="573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2" t="s">
        <v>185</v>
      </c>
      <c r="E41" s="572"/>
      <c r="F41" s="572"/>
      <c r="G41" s="573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186</v>
      </c>
      <c r="D42" s="572" t="s">
        <v>187</v>
      </c>
      <c r="E42" s="572"/>
      <c r="F42" s="572"/>
      <c r="G42" s="573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188</v>
      </c>
      <c r="D43" s="572" t="s">
        <v>189</v>
      </c>
      <c r="E43" s="572"/>
      <c r="F43" s="572"/>
      <c r="G43" s="573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31">
        <v>639</v>
      </c>
      <c r="B44" s="532"/>
      <c r="C44" s="532"/>
      <c r="D44" s="533" t="s">
        <v>190</v>
      </c>
      <c r="E44" s="533"/>
      <c r="F44" s="533"/>
      <c r="G44" s="534"/>
      <c r="H44" s="237">
        <f t="shared" si="3"/>
        <v>80328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80328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-4428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-4428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75900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75900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2" t="s">
        <v>191</v>
      </c>
      <c r="E45" s="572"/>
      <c r="F45" s="572"/>
      <c r="G45" s="573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2" t="s">
        <v>192</v>
      </c>
      <c r="E46" s="572"/>
      <c r="F46" s="572"/>
      <c r="G46" s="573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2" t="s">
        <v>193</v>
      </c>
      <c r="E47" s="572"/>
      <c r="F47" s="572"/>
      <c r="G47" s="573"/>
      <c r="H47" s="385">
        <f t="shared" si="3"/>
        <v>80328</v>
      </c>
      <c r="I47" s="55"/>
      <c r="J47" s="308"/>
      <c r="K47" s="324">
        <v>80328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-4428</v>
      </c>
      <c r="U47" s="55"/>
      <c r="V47" s="308"/>
      <c r="W47" s="324">
        <v>-4428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75900</v>
      </c>
      <c r="AG47" s="55"/>
      <c r="AH47" s="308"/>
      <c r="AI47" s="424">
        <f>K47+W47</f>
        <v>75900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2" t="s">
        <v>194</v>
      </c>
      <c r="E48" s="572"/>
      <c r="F48" s="572"/>
      <c r="G48" s="573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31">
        <v>64</v>
      </c>
      <c r="B49" s="532"/>
      <c r="C49" s="316"/>
      <c r="D49" s="533" t="s">
        <v>52</v>
      </c>
      <c r="E49" s="533"/>
      <c r="F49" s="533"/>
      <c r="G49" s="534"/>
      <c r="H49" s="237">
        <f t="shared" si="3"/>
        <v>500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500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500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500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31">
        <v>641</v>
      </c>
      <c r="B50" s="532"/>
      <c r="C50" s="532"/>
      <c r="D50" s="533" t="s">
        <v>53</v>
      </c>
      <c r="E50" s="533"/>
      <c r="F50" s="533"/>
      <c r="G50" s="534"/>
      <c r="H50" s="237">
        <f t="shared" si="3"/>
        <v>500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500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500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500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195</v>
      </c>
      <c r="D51" s="572" t="s">
        <v>196</v>
      </c>
      <c r="E51" s="572"/>
      <c r="F51" s="572"/>
      <c r="G51" s="573"/>
      <c r="H51" s="385">
        <f t="shared" si="3"/>
        <v>500</v>
      </c>
      <c r="I51" s="55"/>
      <c r="J51" s="308"/>
      <c r="K51" s="424"/>
      <c r="L51" s="423"/>
      <c r="M51" s="323">
        <v>500</v>
      </c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500</v>
      </c>
      <c r="AG51" s="55"/>
      <c r="AH51" s="308"/>
      <c r="AI51" s="424"/>
      <c r="AJ51" s="423"/>
      <c r="AK51" s="289">
        <f>M51+Y51</f>
        <v>500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197</v>
      </c>
      <c r="D52" s="572" t="s">
        <v>198</v>
      </c>
      <c r="E52" s="572"/>
      <c r="F52" s="572"/>
      <c r="G52" s="573"/>
      <c r="H52" s="385">
        <f t="shared" si="3"/>
        <v>0</v>
      </c>
      <c r="I52" s="55"/>
      <c r="J52" s="308"/>
      <c r="K52" s="424"/>
      <c r="L52" s="423"/>
      <c r="M52" s="323"/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0</v>
      </c>
      <c r="AG52" s="55"/>
      <c r="AH52" s="308"/>
      <c r="AI52" s="424"/>
      <c r="AJ52" s="423"/>
      <c r="AK52" s="289">
        <f t="shared" ref="AK52:AK56" si="40">M52+Y52</f>
        <v>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201</v>
      </c>
      <c r="D53" s="572" t="s">
        <v>202</v>
      </c>
      <c r="E53" s="572"/>
      <c r="F53" s="572"/>
      <c r="G53" s="573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199</v>
      </c>
      <c r="D54" s="572" t="s">
        <v>200</v>
      </c>
      <c r="E54" s="572"/>
      <c r="F54" s="572"/>
      <c r="G54" s="573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2" t="s">
        <v>203</v>
      </c>
      <c r="E55" s="572"/>
      <c r="F55" s="572"/>
      <c r="G55" s="573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204</v>
      </c>
      <c r="D56" s="572" t="s">
        <v>205</v>
      </c>
      <c r="E56" s="572"/>
      <c r="F56" s="572"/>
      <c r="G56" s="573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31">
        <v>642</v>
      </c>
      <c r="B57" s="532"/>
      <c r="C57" s="532"/>
      <c r="D57" s="533" t="s">
        <v>63</v>
      </c>
      <c r="E57" s="533"/>
      <c r="F57" s="533"/>
      <c r="G57" s="534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2" t="s">
        <v>206</v>
      </c>
      <c r="E58" s="572"/>
      <c r="F58" s="572"/>
      <c r="G58" s="573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207</v>
      </c>
      <c r="D59" s="572" t="s">
        <v>208</v>
      </c>
      <c r="E59" s="572"/>
      <c r="F59" s="572"/>
      <c r="G59" s="573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31">
        <v>65</v>
      </c>
      <c r="B60" s="532"/>
      <c r="C60" s="316"/>
      <c r="D60" s="533" t="s">
        <v>54</v>
      </c>
      <c r="E60" s="533"/>
      <c r="F60" s="533"/>
      <c r="G60" s="534"/>
      <c r="H60" s="237">
        <f t="shared" si="3"/>
        <v>202500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202500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-1900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-1900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200600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200600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31">
        <v>652</v>
      </c>
      <c r="B61" s="532"/>
      <c r="C61" s="532"/>
      <c r="D61" s="533" t="s">
        <v>55</v>
      </c>
      <c r="E61" s="533"/>
      <c r="F61" s="533"/>
      <c r="G61" s="534"/>
      <c r="H61" s="237">
        <f t="shared" si="3"/>
        <v>202500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202500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-1900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-1900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200600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200600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2" t="s">
        <v>209</v>
      </c>
      <c r="E62" s="572"/>
      <c r="F62" s="572"/>
      <c r="G62" s="573"/>
      <c r="H62" s="385">
        <f t="shared" si="3"/>
        <v>202500</v>
      </c>
      <c r="I62" s="55"/>
      <c r="J62" s="308"/>
      <c r="K62" s="424"/>
      <c r="L62" s="423"/>
      <c r="M62" s="289"/>
      <c r="N62" s="324">
        <v>202500</v>
      </c>
      <c r="O62" s="56"/>
      <c r="P62" s="56"/>
      <c r="Q62" s="56"/>
      <c r="R62" s="56"/>
      <c r="S62" s="57"/>
      <c r="T62" s="385">
        <f t="shared" si="5"/>
        <v>-1900</v>
      </c>
      <c r="U62" s="55"/>
      <c r="V62" s="308"/>
      <c r="W62" s="424"/>
      <c r="X62" s="423"/>
      <c r="Y62" s="289"/>
      <c r="Z62" s="324">
        <v>-1900</v>
      </c>
      <c r="AA62" s="56"/>
      <c r="AB62" s="56"/>
      <c r="AC62" s="56"/>
      <c r="AD62" s="56"/>
      <c r="AE62" s="57"/>
      <c r="AF62" s="385">
        <f t="shared" si="7"/>
        <v>200600</v>
      </c>
      <c r="AG62" s="55"/>
      <c r="AH62" s="308"/>
      <c r="AI62" s="424"/>
      <c r="AJ62" s="423"/>
      <c r="AK62" s="289"/>
      <c r="AL62" s="56">
        <f>N62+Z62</f>
        <v>200600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2" t="s">
        <v>210</v>
      </c>
      <c r="E63" s="572"/>
      <c r="F63" s="572"/>
      <c r="G63" s="573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211</v>
      </c>
      <c r="D64" s="572" t="s">
        <v>212</v>
      </c>
      <c r="E64" s="572"/>
      <c r="F64" s="572"/>
      <c r="G64" s="573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2" t="s">
        <v>213</v>
      </c>
      <c r="E65" s="572"/>
      <c r="F65" s="572"/>
      <c r="G65" s="573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214</v>
      </c>
      <c r="D66" s="572" t="s">
        <v>215</v>
      </c>
      <c r="E66" s="572"/>
      <c r="F66" s="572"/>
      <c r="G66" s="573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31">
        <v>66</v>
      </c>
      <c r="B67" s="532"/>
      <c r="C67" s="316"/>
      <c r="D67" s="533" t="s">
        <v>56</v>
      </c>
      <c r="E67" s="533"/>
      <c r="F67" s="533"/>
      <c r="G67" s="534"/>
      <c r="H67" s="237">
        <f t="shared" si="3"/>
        <v>1000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1000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1000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31">
        <v>661</v>
      </c>
      <c r="B68" s="532"/>
      <c r="C68" s="532"/>
      <c r="D68" s="533" t="s">
        <v>57</v>
      </c>
      <c r="E68" s="533"/>
      <c r="F68" s="533"/>
      <c r="G68" s="534"/>
      <c r="H68" s="237">
        <f t="shared" si="3"/>
        <v>1000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1000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1000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2" t="s">
        <v>216</v>
      </c>
      <c r="E69" s="572"/>
      <c r="F69" s="572"/>
      <c r="G69" s="573"/>
      <c r="H69" s="385">
        <f t="shared" si="3"/>
        <v>1000</v>
      </c>
      <c r="I69" s="55"/>
      <c r="J69" s="308"/>
      <c r="K69" s="424"/>
      <c r="L69" s="423"/>
      <c r="M69" s="323">
        <v>1000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1000</v>
      </c>
      <c r="AG69" s="55"/>
      <c r="AH69" s="308"/>
      <c r="AI69" s="424"/>
      <c r="AJ69" s="423"/>
      <c r="AK69" s="289">
        <f>M69+Y69</f>
        <v>1000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2" t="s">
        <v>217</v>
      </c>
      <c r="E70" s="572"/>
      <c r="F70" s="572"/>
      <c r="G70" s="573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2" t="s">
        <v>218</v>
      </c>
      <c r="E71" s="572"/>
      <c r="F71" s="572"/>
      <c r="G71" s="573"/>
      <c r="H71" s="385">
        <f t="shared" si="3"/>
        <v>0</v>
      </c>
      <c r="I71" s="55"/>
      <c r="J71" s="308"/>
      <c r="K71" s="424"/>
      <c r="L71" s="423"/>
      <c r="M71" s="323"/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0</v>
      </c>
      <c r="AG71" s="55"/>
      <c r="AH71" s="308"/>
      <c r="AI71" s="424"/>
      <c r="AJ71" s="423"/>
      <c r="AK71" s="289">
        <f>M71+Y71</f>
        <v>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31">
        <v>663</v>
      </c>
      <c r="B72" s="532"/>
      <c r="C72" s="532"/>
      <c r="D72" s="533" t="s">
        <v>58</v>
      </c>
      <c r="E72" s="533"/>
      <c r="F72" s="533"/>
      <c r="G72" s="534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219</v>
      </c>
      <c r="D73" s="572" t="s">
        <v>220</v>
      </c>
      <c r="E73" s="572"/>
      <c r="F73" s="572"/>
      <c r="G73" s="573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221</v>
      </c>
      <c r="D74" s="572" t="s">
        <v>222</v>
      </c>
      <c r="E74" s="572"/>
      <c r="F74" s="572"/>
      <c r="G74" s="573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223</v>
      </c>
      <c r="D75" s="572" t="s">
        <v>224</v>
      </c>
      <c r="E75" s="572"/>
      <c r="F75" s="572"/>
      <c r="G75" s="573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225</v>
      </c>
      <c r="D76" s="572" t="s">
        <v>226</v>
      </c>
      <c r="E76" s="572"/>
      <c r="F76" s="572"/>
      <c r="G76" s="573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227</v>
      </c>
      <c r="D77" s="572" t="s">
        <v>228</v>
      </c>
      <c r="E77" s="572"/>
      <c r="F77" s="572"/>
      <c r="G77" s="573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229</v>
      </c>
      <c r="D78" s="572" t="s">
        <v>230</v>
      </c>
      <c r="E78" s="572"/>
      <c r="F78" s="572"/>
      <c r="G78" s="573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231</v>
      </c>
      <c r="D79" s="572" t="s">
        <v>232</v>
      </c>
      <c r="E79" s="572"/>
      <c r="F79" s="572"/>
      <c r="G79" s="573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233</v>
      </c>
      <c r="D80" s="572" t="s">
        <v>234</v>
      </c>
      <c r="E80" s="572"/>
      <c r="F80" s="572"/>
      <c r="G80" s="573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31">
        <v>67</v>
      </c>
      <c r="B81" s="532"/>
      <c r="C81" s="316"/>
      <c r="D81" s="533" t="s">
        <v>59</v>
      </c>
      <c r="E81" s="533"/>
      <c r="F81" s="533"/>
      <c r="G81" s="534"/>
      <c r="H81" s="237">
        <f t="shared" si="81"/>
        <v>352800</v>
      </c>
      <c r="I81" s="315">
        <f>I82</f>
        <v>0</v>
      </c>
      <c r="J81" s="263">
        <f t="shared" ref="J81:S81" si="84">J82</f>
        <v>352800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52200</v>
      </c>
      <c r="U81" s="315">
        <f>U82</f>
        <v>0</v>
      </c>
      <c r="V81" s="263">
        <f t="shared" ref="V81:AE81" si="85">V82</f>
        <v>52200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405000</v>
      </c>
      <c r="AG81" s="315">
        <f>AG82</f>
        <v>0</v>
      </c>
      <c r="AH81" s="263">
        <f t="shared" ref="AH81:AQ81" si="86">AH82</f>
        <v>405000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31">
        <v>671</v>
      </c>
      <c r="B82" s="532"/>
      <c r="C82" s="532"/>
      <c r="D82" s="533" t="s">
        <v>60</v>
      </c>
      <c r="E82" s="533"/>
      <c r="F82" s="533"/>
      <c r="G82" s="534"/>
      <c r="H82" s="237">
        <f t="shared" si="81"/>
        <v>352800</v>
      </c>
      <c r="I82" s="315">
        <f>SUM(I83:I85)</f>
        <v>0</v>
      </c>
      <c r="J82" s="263">
        <f t="shared" ref="J82:S82" si="87">SUM(J83:J85)</f>
        <v>352800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52200</v>
      </c>
      <c r="U82" s="315">
        <f>SUM(U83:U85)</f>
        <v>0</v>
      </c>
      <c r="V82" s="263">
        <f t="shared" ref="V82:AE82" si="88">SUM(V83:V85)</f>
        <v>52200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405000</v>
      </c>
      <c r="AG82" s="315">
        <f>SUM(AG83:AG85)</f>
        <v>0</v>
      </c>
      <c r="AH82" s="263">
        <f t="shared" ref="AH82:AQ82" si="89">SUM(AH83:AH85)</f>
        <v>405000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2" t="s">
        <v>235</v>
      </c>
      <c r="E83" s="572"/>
      <c r="F83" s="572"/>
      <c r="G83" s="573"/>
      <c r="H83" s="385">
        <f t="shared" si="81"/>
        <v>352800</v>
      </c>
      <c r="I83" s="320"/>
      <c r="J83" s="321">
        <v>352800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52200</v>
      </c>
      <c r="U83" s="320"/>
      <c r="V83" s="321">
        <v>52200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405000</v>
      </c>
      <c r="AG83" s="55">
        <f>I83+U83</f>
        <v>0</v>
      </c>
      <c r="AH83" s="308">
        <f>J83+V83</f>
        <v>405000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2" t="s">
        <v>236</v>
      </c>
      <c r="E84" s="572"/>
      <c r="F84" s="572"/>
      <c r="G84" s="573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2" t="s">
        <v>237</v>
      </c>
      <c r="E85" s="572"/>
      <c r="F85" s="572"/>
      <c r="G85" s="573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31">
        <v>68</v>
      </c>
      <c r="B86" s="532"/>
      <c r="C86" s="316"/>
      <c r="D86" s="533" t="s">
        <v>157</v>
      </c>
      <c r="E86" s="533"/>
      <c r="F86" s="533"/>
      <c r="G86" s="534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31">
        <v>681</v>
      </c>
      <c r="B87" s="532"/>
      <c r="C87" s="532"/>
      <c r="D87" s="533" t="s">
        <v>238</v>
      </c>
      <c r="E87" s="533"/>
      <c r="F87" s="533"/>
      <c r="G87" s="534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2" t="s">
        <v>239</v>
      </c>
      <c r="E88" s="572"/>
      <c r="F88" s="572"/>
      <c r="G88" s="573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31">
        <v>683</v>
      </c>
      <c r="B89" s="532"/>
      <c r="C89" s="532"/>
      <c r="D89" s="533" t="s">
        <v>158</v>
      </c>
      <c r="E89" s="533"/>
      <c r="F89" s="533"/>
      <c r="G89" s="534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2" t="s">
        <v>158</v>
      </c>
      <c r="E90" s="572"/>
      <c r="F90" s="572"/>
      <c r="G90" s="573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33" t="s">
        <v>93</v>
      </c>
      <c r="E91" s="533"/>
      <c r="F91" s="533"/>
      <c r="G91" s="534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31">
        <v>72</v>
      </c>
      <c r="B92" s="532"/>
      <c r="C92" s="316"/>
      <c r="D92" s="533" t="s">
        <v>155</v>
      </c>
      <c r="E92" s="533"/>
      <c r="F92" s="533"/>
      <c r="G92" s="533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31">
        <v>721</v>
      </c>
      <c r="B93" s="574"/>
      <c r="C93" s="574"/>
      <c r="D93" s="533" t="s">
        <v>92</v>
      </c>
      <c r="E93" s="533"/>
      <c r="F93" s="533"/>
      <c r="G93" s="533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240</v>
      </c>
      <c r="D94" s="572" t="s">
        <v>241</v>
      </c>
      <c r="E94" s="572"/>
      <c r="F94" s="572"/>
      <c r="G94" s="573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31">
        <v>722</v>
      </c>
      <c r="B95" s="574"/>
      <c r="C95" s="574"/>
      <c r="D95" s="533" t="s">
        <v>242</v>
      </c>
      <c r="E95" s="533"/>
      <c r="F95" s="533"/>
      <c r="G95" s="533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243</v>
      </c>
      <c r="D96" s="572" t="s">
        <v>244</v>
      </c>
      <c r="E96" s="572"/>
      <c r="F96" s="572"/>
      <c r="G96" s="573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245</v>
      </c>
      <c r="D97" s="572" t="s">
        <v>246</v>
      </c>
      <c r="E97" s="572"/>
      <c r="F97" s="572"/>
      <c r="G97" s="573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247</v>
      </c>
      <c r="D98" s="572" t="s">
        <v>248</v>
      </c>
      <c r="E98" s="572"/>
      <c r="F98" s="572"/>
      <c r="G98" s="573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31">
        <v>723</v>
      </c>
      <c r="B99" s="574"/>
      <c r="C99" s="574"/>
      <c r="D99" s="533" t="s">
        <v>156</v>
      </c>
      <c r="E99" s="533"/>
      <c r="F99" s="533"/>
      <c r="G99" s="533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249</v>
      </c>
      <c r="D100" s="572" t="s">
        <v>250</v>
      </c>
      <c r="E100" s="572"/>
      <c r="F100" s="572"/>
      <c r="G100" s="573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251</v>
      </c>
      <c r="D101" s="572" t="s">
        <v>252</v>
      </c>
      <c r="E101" s="572"/>
      <c r="F101" s="572"/>
      <c r="G101" s="573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39" t="s">
        <v>74</v>
      </c>
      <c r="B103" s="540"/>
      <c r="C103" s="540"/>
      <c r="D103" s="540"/>
      <c r="E103" s="540"/>
      <c r="F103" s="540"/>
      <c r="G103" s="540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41" t="s">
        <v>70</v>
      </c>
      <c r="E104" s="541"/>
      <c r="F104" s="541"/>
      <c r="G104" s="542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31">
        <v>84</v>
      </c>
      <c r="B105" s="532"/>
      <c r="C105" s="369"/>
      <c r="D105" s="533" t="s">
        <v>66</v>
      </c>
      <c r="E105" s="533"/>
      <c r="F105" s="533"/>
      <c r="G105" s="534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31">
        <v>844</v>
      </c>
      <c r="B106" s="532"/>
      <c r="C106" s="532"/>
      <c r="D106" s="533" t="s">
        <v>88</v>
      </c>
      <c r="E106" s="533"/>
      <c r="F106" s="533"/>
      <c r="G106" s="534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2" t="s">
        <v>253</v>
      </c>
      <c r="E107" s="572"/>
      <c r="F107" s="572"/>
      <c r="G107" s="573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39" t="s">
        <v>110</v>
      </c>
      <c r="B109" s="540"/>
      <c r="C109" s="540"/>
      <c r="D109" s="540"/>
      <c r="E109" s="540"/>
      <c r="F109" s="540"/>
      <c r="G109" s="540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33" t="s">
        <v>110</v>
      </c>
      <c r="E110" s="533"/>
      <c r="F110" s="533"/>
      <c r="G110" s="534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30656.18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6375.77</v>
      </c>
      <c r="Z110" s="241">
        <f t="shared" si="126"/>
        <v>0</v>
      </c>
      <c r="AA110" s="241">
        <f t="shared" si="126"/>
        <v>24280.41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30656.18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6375.77</v>
      </c>
      <c r="AL110" s="241">
        <f t="shared" si="128"/>
        <v>0</v>
      </c>
      <c r="AM110" s="241">
        <f t="shared" si="128"/>
        <v>24280.41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31">
        <v>92</v>
      </c>
      <c r="B111" s="532"/>
      <c r="C111" s="369"/>
      <c r="D111" s="533" t="s">
        <v>111</v>
      </c>
      <c r="E111" s="533"/>
      <c r="F111" s="533"/>
      <c r="G111" s="534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30656.18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6375.77</v>
      </c>
      <c r="Z111" s="241">
        <f t="shared" si="126"/>
        <v>0</v>
      </c>
      <c r="AA111" s="241">
        <f t="shared" si="126"/>
        <v>24280.41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30656.18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6375.77</v>
      </c>
      <c r="AL111" s="241">
        <f t="shared" si="128"/>
        <v>0</v>
      </c>
      <c r="AM111" s="241">
        <f t="shared" si="128"/>
        <v>24280.41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31">
        <v>922</v>
      </c>
      <c r="B112" s="532"/>
      <c r="C112" s="532"/>
      <c r="D112" s="533" t="s">
        <v>112</v>
      </c>
      <c r="E112" s="533"/>
      <c r="F112" s="533"/>
      <c r="G112" s="533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30656.18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6375.77</v>
      </c>
      <c r="Z112" s="241">
        <f t="shared" si="130"/>
        <v>0</v>
      </c>
      <c r="AA112" s="241">
        <f t="shared" si="130"/>
        <v>24280.41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30656.18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6375.77</v>
      </c>
      <c r="AL112" s="241">
        <f t="shared" si="131"/>
        <v>0</v>
      </c>
      <c r="AM112" s="241">
        <f t="shared" si="131"/>
        <v>24280.41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254</v>
      </c>
      <c r="D113" s="572" t="s">
        <v>255</v>
      </c>
      <c r="E113" s="572"/>
      <c r="F113" s="572"/>
      <c r="G113" s="573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30656.18</v>
      </c>
      <c r="U113" s="55"/>
      <c r="V113" s="308"/>
      <c r="W113" s="424"/>
      <c r="X113" s="423"/>
      <c r="Y113" s="323">
        <v>6375.77</v>
      </c>
      <c r="Z113" s="324"/>
      <c r="AA113" s="324">
        <v>24280.41</v>
      </c>
      <c r="AB113" s="324"/>
      <c r="AC113" s="324"/>
      <c r="AD113" s="324"/>
      <c r="AE113" s="57"/>
      <c r="AF113" s="385">
        <f t="shared" si="127"/>
        <v>30656.18</v>
      </c>
      <c r="AG113" s="55"/>
      <c r="AH113" s="308"/>
      <c r="AI113" s="424"/>
      <c r="AJ113" s="423"/>
      <c r="AK113" s="289">
        <f t="shared" ref="AK113:AP113" si="132">M113+Y113</f>
        <v>6375.77</v>
      </c>
      <c r="AL113" s="56">
        <f t="shared" si="132"/>
        <v>0</v>
      </c>
      <c r="AM113" s="56">
        <f t="shared" si="132"/>
        <v>24280.41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256</v>
      </c>
      <c r="D114" s="572" t="s">
        <v>257</v>
      </c>
      <c r="E114" s="572"/>
      <c r="F114" s="572"/>
      <c r="G114" s="573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258</v>
      </c>
      <c r="D115" s="572" t="s">
        <v>259</v>
      </c>
      <c r="E115" s="572"/>
      <c r="F115" s="572"/>
      <c r="G115" s="573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260</v>
      </c>
      <c r="D116" s="572" t="s">
        <v>261</v>
      </c>
      <c r="E116" s="572"/>
      <c r="F116" s="572"/>
      <c r="G116" s="573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262</v>
      </c>
      <c r="D117" s="572" t="s">
        <v>263</v>
      </c>
      <c r="E117" s="572"/>
      <c r="F117" s="572"/>
      <c r="G117" s="573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264</v>
      </c>
      <c r="D118" s="572" t="s">
        <v>265</v>
      </c>
      <c r="E118" s="572"/>
      <c r="F118" s="572"/>
      <c r="G118" s="573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437" priority="315">
      <formula>LEN(TRIM(A15))=0</formula>
    </cfRule>
  </conditionalFormatting>
  <conditionalFormatting sqref="I68:S68 I61:O61 Q61:S61 M69">
    <cfRule type="containsBlanks" dxfId="436" priority="314">
      <formula>LEN(TRIM(I61))=0</formula>
    </cfRule>
  </conditionalFormatting>
  <conditionalFormatting sqref="I82:S82">
    <cfRule type="containsBlanks" dxfId="435" priority="312">
      <formula>LEN(TRIM(I82))=0</formula>
    </cfRule>
  </conditionalFormatting>
  <conditionalFormatting sqref="I44:S44">
    <cfRule type="containsBlanks" dxfId="434" priority="271">
      <formula>LEN(TRIM(I44))=0</formula>
    </cfRule>
  </conditionalFormatting>
  <conditionalFormatting sqref="I72:S72">
    <cfRule type="containsBlanks" dxfId="433" priority="310">
      <formula>LEN(TRIM(I72))=0</formula>
    </cfRule>
  </conditionalFormatting>
  <conditionalFormatting sqref="O45:O46">
    <cfRule type="containsBlanks" dxfId="432" priority="268">
      <formula>LEN(TRIM(O45))=0</formula>
    </cfRule>
  </conditionalFormatting>
  <conditionalFormatting sqref="M90">
    <cfRule type="containsBlanks" dxfId="431" priority="225">
      <formula>LEN(TRIM(M90))=0</formula>
    </cfRule>
  </conditionalFormatting>
  <conditionalFormatting sqref="I106:S106">
    <cfRule type="containsBlanks" dxfId="430" priority="297">
      <formula>LEN(TRIM(I106))=0</formula>
    </cfRule>
  </conditionalFormatting>
  <conditionalFormatting sqref="R64">
    <cfRule type="containsBlanks" dxfId="429" priority="256">
      <formula>LEN(TRIM(R64))=0</formula>
    </cfRule>
  </conditionalFormatting>
  <conditionalFormatting sqref="I92:S93 I99:S99">
    <cfRule type="containsBlanks" dxfId="428" priority="294">
      <formula>LEN(TRIM(I92))=0</formula>
    </cfRule>
  </conditionalFormatting>
  <conditionalFormatting sqref="M70:M71">
    <cfRule type="containsBlanks" dxfId="427" priority="253">
      <formula>LEN(TRIM(M70))=0</formula>
    </cfRule>
  </conditionalFormatting>
  <conditionalFormatting sqref="R98">
    <cfRule type="containsBlanks" dxfId="426" priority="212">
      <formula>LEN(TRIM(R98))=0</formula>
    </cfRule>
  </conditionalFormatting>
  <conditionalFormatting sqref="M30">
    <cfRule type="containsBlanks" dxfId="425" priority="290">
      <formula>LEN(TRIM(M30))=0</formula>
    </cfRule>
  </conditionalFormatting>
  <conditionalFormatting sqref="P61">
    <cfRule type="containsBlanks" dxfId="424" priority="289">
      <formula>LEN(TRIM(P61))=0</formula>
    </cfRule>
  </conditionalFormatting>
  <conditionalFormatting sqref="I23:S23">
    <cfRule type="containsBlanks" dxfId="423" priority="288">
      <formula>LEN(TRIM(I23))=0</formula>
    </cfRule>
  </conditionalFormatting>
  <conditionalFormatting sqref="H10:S10">
    <cfRule type="cellIs" dxfId="422" priority="284" operator="notEqual">
      <formula>0</formula>
    </cfRule>
  </conditionalFormatting>
  <conditionalFormatting sqref="A8 H8 T8">
    <cfRule type="cellIs" dxfId="421" priority="283" operator="notEqual">
      <formula>0</formula>
    </cfRule>
  </conditionalFormatting>
  <conditionalFormatting sqref="H10:S10">
    <cfRule type="notContainsBlanks" dxfId="420" priority="282">
      <formula>LEN(TRIM(H10))&gt;0</formula>
    </cfRule>
  </conditionalFormatting>
  <conditionalFormatting sqref="I87:S87">
    <cfRule type="containsBlanks" dxfId="419" priority="281">
      <formula>LEN(TRIM(I87))=0</formula>
    </cfRule>
  </conditionalFormatting>
  <conditionalFormatting sqref="I83:J83">
    <cfRule type="containsBlanks" dxfId="418" priority="238">
      <formula>LEN(TRIM(I83))=0</formula>
    </cfRule>
  </conditionalFormatting>
  <conditionalFormatting sqref="I84:J84">
    <cfRule type="containsBlanks" dxfId="417" priority="235">
      <formula>LEN(TRIM(I84))=0</formula>
    </cfRule>
  </conditionalFormatting>
  <conditionalFormatting sqref="L31 P31:P34 L33">
    <cfRule type="containsBlanks" dxfId="416" priority="277">
      <formula>LEN(TRIM(L31))=0</formula>
    </cfRule>
  </conditionalFormatting>
  <conditionalFormatting sqref="I89:S89">
    <cfRule type="containsBlanks" dxfId="415" priority="232">
      <formula>LEN(TRIM(I89))=0</formula>
    </cfRule>
  </conditionalFormatting>
  <conditionalFormatting sqref="O36:O43">
    <cfRule type="containsBlanks" dxfId="414" priority="274">
      <formula>LEN(TRIM(O36))=0</formula>
    </cfRule>
  </conditionalFormatting>
  <conditionalFormatting sqref="M51:M53">
    <cfRule type="containsBlanks" dxfId="413" priority="265">
      <formula>LEN(TRIM(M51))=0</formula>
    </cfRule>
  </conditionalFormatting>
  <conditionalFormatting sqref="Q73:Q74 Q79:Q80">
    <cfRule type="containsBlanks" dxfId="412" priority="250">
      <formula>LEN(TRIM(Q73))=0</formula>
    </cfRule>
  </conditionalFormatting>
  <conditionalFormatting sqref="Q75:Q77">
    <cfRule type="containsBlanks" dxfId="411" priority="247">
      <formula>LEN(TRIM(Q75))=0</formula>
    </cfRule>
  </conditionalFormatting>
  <conditionalFormatting sqref="Q78">
    <cfRule type="containsBlanks" dxfId="410" priority="244">
      <formula>LEN(TRIM(Q78))=0</formula>
    </cfRule>
  </conditionalFormatting>
  <conditionalFormatting sqref="I85:J85">
    <cfRule type="containsBlanks" dxfId="409" priority="241">
      <formula>LEN(TRIM(I85))=0</formula>
    </cfRule>
  </conditionalFormatting>
  <conditionalFormatting sqref="R94">
    <cfRule type="containsBlanks" dxfId="408" priority="222">
      <formula>LEN(TRIM(R94))=0</formula>
    </cfRule>
  </conditionalFormatting>
  <conditionalFormatting sqref="I95:S95">
    <cfRule type="containsBlanks" dxfId="407" priority="219">
      <formula>LEN(TRIM(I95))=0</formula>
    </cfRule>
  </conditionalFormatting>
  <conditionalFormatting sqref="R96:R97">
    <cfRule type="containsBlanks" dxfId="406" priority="215">
      <formula>LEN(TRIM(R96))=0</formula>
    </cfRule>
  </conditionalFormatting>
  <conditionalFormatting sqref="R100">
    <cfRule type="containsBlanks" dxfId="405" priority="209">
      <formula>LEN(TRIM(R100))=0</formula>
    </cfRule>
  </conditionalFormatting>
  <conditionalFormatting sqref="R101">
    <cfRule type="containsBlanks" dxfId="404" priority="206">
      <formula>LEN(TRIM(R101))=0</formula>
    </cfRule>
  </conditionalFormatting>
  <conditionalFormatting sqref="S107">
    <cfRule type="containsBlanks" dxfId="403" priority="203">
      <formula>LEN(TRIM(S107))=0</formula>
    </cfRule>
  </conditionalFormatting>
  <conditionalFormatting sqref="M113:Q114">
    <cfRule type="containsBlanks" dxfId="402" priority="200">
      <formula>LEN(TRIM(M113))=0</formula>
    </cfRule>
  </conditionalFormatting>
  <conditionalFormatting sqref="M115:Q118">
    <cfRule type="containsBlanks" dxfId="401" priority="197">
      <formula>LEN(TRIM(M115))=0</formula>
    </cfRule>
  </conditionalFormatting>
  <conditionalFormatting sqref="M118:Q118">
    <cfRule type="containsBlanks" dxfId="400" priority="194">
      <formula>LEN(TRIM(M118))=0</formula>
    </cfRule>
  </conditionalFormatting>
  <conditionalFormatting sqref="T10:AE10">
    <cfRule type="cellIs" dxfId="399" priority="182" operator="notEqual">
      <formula>0</formula>
    </cfRule>
  </conditionalFormatting>
  <conditionalFormatting sqref="T10:AE10">
    <cfRule type="notContainsBlanks" dxfId="398" priority="181">
      <formula>LEN(TRIM(T10))&gt;0</formula>
    </cfRule>
  </conditionalFormatting>
  <conditionalFormatting sqref="AF10:AQ10">
    <cfRule type="cellIs" dxfId="397" priority="142" operator="notEqual">
      <formula>0</formula>
    </cfRule>
  </conditionalFormatting>
  <conditionalFormatting sqref="AF10:AQ10">
    <cfRule type="notContainsBlanks" dxfId="396" priority="141">
      <formula>LEN(TRIM(AF10))&gt;0</formula>
    </cfRule>
  </conditionalFormatting>
  <conditionalFormatting sqref="P24:P29">
    <cfRule type="containsBlanks" dxfId="395" priority="106">
      <formula>LEN(TRIM(P24))=0</formula>
    </cfRule>
  </conditionalFormatting>
  <conditionalFormatting sqref="N88">
    <cfRule type="containsBlanks" dxfId="394" priority="98">
      <formula>LEN(TRIM(N88))=0</formula>
    </cfRule>
  </conditionalFormatting>
  <conditionalFormatting sqref="R113:R114">
    <cfRule type="containsBlanks" dxfId="393" priority="97">
      <formula>LEN(TRIM(R113))=0</formula>
    </cfRule>
  </conditionalFormatting>
  <conditionalFormatting sqref="R115:R118">
    <cfRule type="containsBlanks" dxfId="392" priority="96">
      <formula>LEN(TRIM(R115))=0</formula>
    </cfRule>
  </conditionalFormatting>
  <conditionalFormatting sqref="R118">
    <cfRule type="containsBlanks" dxfId="391" priority="95">
      <formula>LEN(TRIM(R118))=0</formula>
    </cfRule>
  </conditionalFormatting>
  <conditionalFormatting sqref="M36:M43">
    <cfRule type="containsBlanks" dxfId="390" priority="94">
      <formula>LEN(TRIM(M36))=0</formula>
    </cfRule>
  </conditionalFormatting>
  <conditionalFormatting sqref="P19:P22">
    <cfRule type="containsBlanks" dxfId="389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8" priority="92">
      <formula>LEN(TRIM(T15))=0</formula>
    </cfRule>
  </conditionalFormatting>
  <conditionalFormatting sqref="U68:AE68 U61:AA61 AC61:AE61 Y69">
    <cfRule type="containsBlanks" dxfId="387" priority="91">
      <formula>LEN(TRIM(U61))=0</formula>
    </cfRule>
  </conditionalFormatting>
  <conditionalFormatting sqref="U82:AE82">
    <cfRule type="containsBlanks" dxfId="386" priority="90">
      <formula>LEN(TRIM(U82))=0</formula>
    </cfRule>
  </conditionalFormatting>
  <conditionalFormatting sqref="U44:AE44">
    <cfRule type="containsBlanks" dxfId="385" priority="80">
      <formula>LEN(TRIM(U44))=0</formula>
    </cfRule>
  </conditionalFormatting>
  <conditionalFormatting sqref="U72:AE72">
    <cfRule type="containsBlanks" dxfId="384" priority="89">
      <formula>LEN(TRIM(U72))=0</formula>
    </cfRule>
  </conditionalFormatting>
  <conditionalFormatting sqref="AA45:AA46">
    <cfRule type="containsBlanks" dxfId="383" priority="79">
      <formula>LEN(TRIM(AA45))=0</formula>
    </cfRule>
  </conditionalFormatting>
  <conditionalFormatting sqref="Y90">
    <cfRule type="containsBlanks" dxfId="382" priority="68">
      <formula>LEN(TRIM(Y90))=0</formula>
    </cfRule>
  </conditionalFormatting>
  <conditionalFormatting sqref="U106:AE106">
    <cfRule type="containsBlanks" dxfId="381" priority="88">
      <formula>LEN(TRIM(U106))=0</formula>
    </cfRule>
  </conditionalFormatting>
  <conditionalFormatting sqref="AD64">
    <cfRule type="containsBlanks" dxfId="380" priority="77">
      <formula>LEN(TRIM(AD64))=0</formula>
    </cfRule>
  </conditionalFormatting>
  <conditionalFormatting sqref="U92:AE93 U99:AE99">
    <cfRule type="containsBlanks" dxfId="379" priority="87">
      <formula>LEN(TRIM(U92))=0</formula>
    </cfRule>
  </conditionalFormatting>
  <conditionalFormatting sqref="Y70:Y71">
    <cfRule type="containsBlanks" dxfId="378" priority="76">
      <formula>LEN(TRIM(Y70))=0</formula>
    </cfRule>
  </conditionalFormatting>
  <conditionalFormatting sqref="AD98">
    <cfRule type="containsBlanks" dxfId="377" priority="64">
      <formula>LEN(TRIM(AD98))=0</formula>
    </cfRule>
  </conditionalFormatting>
  <conditionalFormatting sqref="Y30">
    <cfRule type="containsBlanks" dxfId="376" priority="86">
      <formula>LEN(TRIM(Y30))=0</formula>
    </cfRule>
  </conditionalFormatting>
  <conditionalFormatting sqref="AB61">
    <cfRule type="containsBlanks" dxfId="375" priority="85">
      <formula>LEN(TRIM(AB61))=0</formula>
    </cfRule>
  </conditionalFormatting>
  <conditionalFormatting sqref="U23:AE23">
    <cfRule type="containsBlanks" dxfId="374" priority="84">
      <formula>LEN(TRIM(U23))=0</formula>
    </cfRule>
  </conditionalFormatting>
  <conditionalFormatting sqref="U87:AE87">
    <cfRule type="containsBlanks" dxfId="373" priority="83">
      <formula>LEN(TRIM(U87))=0</formula>
    </cfRule>
  </conditionalFormatting>
  <conditionalFormatting sqref="U83:V83">
    <cfRule type="containsBlanks" dxfId="372" priority="71">
      <formula>LEN(TRIM(U83))=0</formula>
    </cfRule>
  </conditionalFormatting>
  <conditionalFormatting sqref="U84:V84">
    <cfRule type="containsBlanks" dxfId="371" priority="70">
      <formula>LEN(TRIM(U84))=0</formula>
    </cfRule>
  </conditionalFormatting>
  <conditionalFormatting sqref="X31 AB31:AB34 X33">
    <cfRule type="containsBlanks" dxfId="370" priority="82">
      <formula>LEN(TRIM(X31))=0</formula>
    </cfRule>
  </conditionalFormatting>
  <conditionalFormatting sqref="U89:AE89">
    <cfRule type="containsBlanks" dxfId="369" priority="69">
      <formula>LEN(TRIM(U89))=0</formula>
    </cfRule>
  </conditionalFormatting>
  <conditionalFormatting sqref="AA36:AA43">
    <cfRule type="containsBlanks" dxfId="368" priority="81">
      <formula>LEN(TRIM(AA36))=0</formula>
    </cfRule>
  </conditionalFormatting>
  <conditionalFormatting sqref="Y51:Y53">
    <cfRule type="containsBlanks" dxfId="367" priority="78">
      <formula>LEN(TRIM(Y51))=0</formula>
    </cfRule>
  </conditionalFormatting>
  <conditionalFormatting sqref="AC73:AC74 AC79:AC80">
    <cfRule type="containsBlanks" dxfId="366" priority="75">
      <formula>LEN(TRIM(AC73))=0</formula>
    </cfRule>
  </conditionalFormatting>
  <conditionalFormatting sqref="AC75:AC77">
    <cfRule type="containsBlanks" dxfId="365" priority="74">
      <formula>LEN(TRIM(AC75))=0</formula>
    </cfRule>
  </conditionalFormatting>
  <conditionalFormatting sqref="AC78">
    <cfRule type="containsBlanks" dxfId="364" priority="73">
      <formula>LEN(TRIM(AC78))=0</formula>
    </cfRule>
  </conditionalFormatting>
  <conditionalFormatting sqref="U85:V85">
    <cfRule type="containsBlanks" dxfId="363" priority="72">
      <formula>LEN(TRIM(U85))=0</formula>
    </cfRule>
  </conditionalFormatting>
  <conditionalFormatting sqref="AD94">
    <cfRule type="containsBlanks" dxfId="362" priority="67">
      <formula>LEN(TRIM(AD94))=0</formula>
    </cfRule>
  </conditionalFormatting>
  <conditionalFormatting sqref="U95:AE95">
    <cfRule type="containsBlanks" dxfId="361" priority="66">
      <formula>LEN(TRIM(U95))=0</formula>
    </cfRule>
  </conditionalFormatting>
  <conditionalFormatting sqref="AD96:AD97">
    <cfRule type="containsBlanks" dxfId="360" priority="65">
      <formula>LEN(TRIM(AD96))=0</formula>
    </cfRule>
  </conditionalFormatting>
  <conditionalFormatting sqref="AD100">
    <cfRule type="containsBlanks" dxfId="359" priority="63">
      <formula>LEN(TRIM(AD100))=0</formula>
    </cfRule>
  </conditionalFormatting>
  <conditionalFormatting sqref="AD101">
    <cfRule type="containsBlanks" dxfId="358" priority="62">
      <formula>LEN(TRIM(AD101))=0</formula>
    </cfRule>
  </conditionalFormatting>
  <conditionalFormatting sqref="AE107">
    <cfRule type="containsBlanks" dxfId="357" priority="61">
      <formula>LEN(TRIM(AE107))=0</formula>
    </cfRule>
  </conditionalFormatting>
  <conditionalFormatting sqref="Y113:AC114">
    <cfRule type="containsBlanks" dxfId="356" priority="60">
      <formula>LEN(TRIM(Y113))=0</formula>
    </cfRule>
  </conditionalFormatting>
  <conditionalFormatting sqref="Y115:AC118">
    <cfRule type="containsBlanks" dxfId="355" priority="59">
      <formula>LEN(TRIM(Y115))=0</formula>
    </cfRule>
  </conditionalFormatting>
  <conditionalFormatting sqref="Y118:AC118">
    <cfRule type="containsBlanks" dxfId="354" priority="58">
      <formula>LEN(TRIM(Y118))=0</formula>
    </cfRule>
  </conditionalFormatting>
  <conditionalFormatting sqref="AB24:AB29">
    <cfRule type="containsBlanks" dxfId="353" priority="57">
      <formula>LEN(TRIM(AB24))=0</formula>
    </cfRule>
  </conditionalFormatting>
  <conditionalFormatting sqref="Z88">
    <cfRule type="containsBlanks" dxfId="352" priority="56">
      <formula>LEN(TRIM(Z88))=0</formula>
    </cfRule>
  </conditionalFormatting>
  <conditionalFormatting sqref="AD113:AD114">
    <cfRule type="containsBlanks" dxfId="351" priority="55">
      <formula>LEN(TRIM(AD113))=0</formula>
    </cfRule>
  </conditionalFormatting>
  <conditionalFormatting sqref="AD115:AD118">
    <cfRule type="containsBlanks" dxfId="350" priority="54">
      <formula>LEN(TRIM(AD115))=0</formula>
    </cfRule>
  </conditionalFormatting>
  <conditionalFormatting sqref="AD118">
    <cfRule type="containsBlanks" dxfId="349" priority="53">
      <formula>LEN(TRIM(AD118))=0</formula>
    </cfRule>
  </conditionalFormatting>
  <conditionalFormatting sqref="Y36:Y43">
    <cfRule type="containsBlanks" dxfId="348" priority="52">
      <formula>LEN(TRIM(Y36))=0</formula>
    </cfRule>
  </conditionalFormatting>
  <conditionalFormatting sqref="AB19:AB22">
    <cfRule type="containsBlanks" dxfId="347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46" priority="50">
      <formula>LEN(TRIM(AF15))=0</formula>
    </cfRule>
  </conditionalFormatting>
  <conditionalFormatting sqref="AG68:AQ68 AG61:AM61 AO61:AQ61 AK69">
    <cfRule type="containsBlanks" dxfId="345" priority="49">
      <formula>LEN(TRIM(AG61))=0</formula>
    </cfRule>
  </conditionalFormatting>
  <conditionalFormatting sqref="AG82:AQ82">
    <cfRule type="containsBlanks" dxfId="344" priority="48">
      <formula>LEN(TRIM(AG82))=0</formula>
    </cfRule>
  </conditionalFormatting>
  <conditionalFormatting sqref="AG44:AQ44">
    <cfRule type="containsBlanks" dxfId="343" priority="38">
      <formula>LEN(TRIM(AG44))=0</formula>
    </cfRule>
  </conditionalFormatting>
  <conditionalFormatting sqref="AG72:AQ72">
    <cfRule type="containsBlanks" dxfId="342" priority="47">
      <formula>LEN(TRIM(AG72))=0</formula>
    </cfRule>
  </conditionalFormatting>
  <conditionalFormatting sqref="AM45:AM46">
    <cfRule type="containsBlanks" dxfId="341" priority="37">
      <formula>LEN(TRIM(AM45))=0</formula>
    </cfRule>
  </conditionalFormatting>
  <conditionalFormatting sqref="AK90">
    <cfRule type="containsBlanks" dxfId="340" priority="26">
      <formula>LEN(TRIM(AK90))=0</formula>
    </cfRule>
  </conditionalFormatting>
  <conditionalFormatting sqref="AG106:AQ106">
    <cfRule type="containsBlanks" dxfId="339" priority="46">
      <formula>LEN(TRIM(AG106))=0</formula>
    </cfRule>
  </conditionalFormatting>
  <conditionalFormatting sqref="AP64">
    <cfRule type="containsBlanks" dxfId="338" priority="35">
      <formula>LEN(TRIM(AP64))=0</formula>
    </cfRule>
  </conditionalFormatting>
  <conditionalFormatting sqref="AG92:AQ93 AG99:AQ99">
    <cfRule type="containsBlanks" dxfId="337" priority="45">
      <formula>LEN(TRIM(AG92))=0</formula>
    </cfRule>
  </conditionalFormatting>
  <conditionalFormatting sqref="AK70:AK71">
    <cfRule type="containsBlanks" dxfId="336" priority="34">
      <formula>LEN(TRIM(AK70))=0</formula>
    </cfRule>
  </conditionalFormatting>
  <conditionalFormatting sqref="AP98">
    <cfRule type="containsBlanks" dxfId="335" priority="22">
      <formula>LEN(TRIM(AP98))=0</formula>
    </cfRule>
  </conditionalFormatting>
  <conditionalFormatting sqref="AK30">
    <cfRule type="containsBlanks" dxfId="334" priority="44">
      <formula>LEN(TRIM(AK30))=0</formula>
    </cfRule>
  </conditionalFormatting>
  <conditionalFormatting sqref="AN61">
    <cfRule type="containsBlanks" dxfId="333" priority="43">
      <formula>LEN(TRIM(AN61))=0</formula>
    </cfRule>
  </conditionalFormatting>
  <conditionalFormatting sqref="AG23:AQ23">
    <cfRule type="containsBlanks" dxfId="332" priority="42">
      <formula>LEN(TRIM(AG23))=0</formula>
    </cfRule>
  </conditionalFormatting>
  <conditionalFormatting sqref="AG87:AQ87">
    <cfRule type="containsBlanks" dxfId="331" priority="41">
      <formula>LEN(TRIM(AG87))=0</formula>
    </cfRule>
  </conditionalFormatting>
  <conditionalFormatting sqref="AG83:AH83">
    <cfRule type="containsBlanks" dxfId="330" priority="29">
      <formula>LEN(TRIM(AG83))=0</formula>
    </cfRule>
  </conditionalFormatting>
  <conditionalFormatting sqref="AG84:AH84">
    <cfRule type="containsBlanks" dxfId="329" priority="28">
      <formula>LEN(TRIM(AG84))=0</formula>
    </cfRule>
  </conditionalFormatting>
  <conditionalFormatting sqref="AJ31 AN31:AN34 AJ33">
    <cfRule type="containsBlanks" dxfId="328" priority="40">
      <formula>LEN(TRIM(AJ31))=0</formula>
    </cfRule>
  </conditionalFormatting>
  <conditionalFormatting sqref="AG89:AQ89">
    <cfRule type="containsBlanks" dxfId="327" priority="27">
      <formula>LEN(TRIM(AG89))=0</formula>
    </cfRule>
  </conditionalFormatting>
  <conditionalFormatting sqref="AM36:AM43">
    <cfRule type="containsBlanks" dxfId="326" priority="39">
      <formula>LEN(TRIM(AM36))=0</formula>
    </cfRule>
  </conditionalFormatting>
  <conditionalFormatting sqref="AK51:AK53">
    <cfRule type="containsBlanks" dxfId="325" priority="36">
      <formula>LEN(TRIM(AK51))=0</formula>
    </cfRule>
  </conditionalFormatting>
  <conditionalFormatting sqref="AO73:AO74 AO79:AO80">
    <cfRule type="containsBlanks" dxfId="324" priority="33">
      <formula>LEN(TRIM(AO73))=0</formula>
    </cfRule>
  </conditionalFormatting>
  <conditionalFormatting sqref="AO75:AO77">
    <cfRule type="containsBlanks" dxfId="323" priority="32">
      <formula>LEN(TRIM(AO75))=0</formula>
    </cfRule>
  </conditionalFormatting>
  <conditionalFormatting sqref="AO78">
    <cfRule type="containsBlanks" dxfId="322" priority="31">
      <formula>LEN(TRIM(AO78))=0</formula>
    </cfRule>
  </conditionalFormatting>
  <conditionalFormatting sqref="AG85:AH85">
    <cfRule type="containsBlanks" dxfId="321" priority="30">
      <formula>LEN(TRIM(AG85))=0</formula>
    </cfRule>
  </conditionalFormatting>
  <conditionalFormatting sqref="AP94">
    <cfRule type="containsBlanks" dxfId="320" priority="25">
      <formula>LEN(TRIM(AP94))=0</formula>
    </cfRule>
  </conditionalFormatting>
  <conditionalFormatting sqref="AG95:AQ95">
    <cfRule type="containsBlanks" dxfId="319" priority="24">
      <formula>LEN(TRIM(AG95))=0</formula>
    </cfRule>
  </conditionalFormatting>
  <conditionalFormatting sqref="AP96:AP97">
    <cfRule type="containsBlanks" dxfId="318" priority="23">
      <formula>LEN(TRIM(AP96))=0</formula>
    </cfRule>
  </conditionalFormatting>
  <conditionalFormatting sqref="AP100">
    <cfRule type="containsBlanks" dxfId="317" priority="21">
      <formula>LEN(TRIM(AP100))=0</formula>
    </cfRule>
  </conditionalFormatting>
  <conditionalFormatting sqref="AP101">
    <cfRule type="containsBlanks" dxfId="316" priority="20">
      <formula>LEN(TRIM(AP101))=0</formula>
    </cfRule>
  </conditionalFormatting>
  <conditionalFormatting sqref="AQ107">
    <cfRule type="containsBlanks" dxfId="315" priority="19">
      <formula>LEN(TRIM(AQ107))=0</formula>
    </cfRule>
  </conditionalFormatting>
  <conditionalFormatting sqref="AK113:AO114">
    <cfRule type="containsBlanks" dxfId="314" priority="18">
      <formula>LEN(TRIM(AK113))=0</formula>
    </cfRule>
  </conditionalFormatting>
  <conditionalFormatting sqref="AK115:AO118">
    <cfRule type="containsBlanks" dxfId="313" priority="17">
      <formula>LEN(TRIM(AK115))=0</formula>
    </cfRule>
  </conditionalFormatting>
  <conditionalFormatting sqref="AK118:AO118">
    <cfRule type="containsBlanks" dxfId="312" priority="16">
      <formula>LEN(TRIM(AK118))=0</formula>
    </cfRule>
  </conditionalFormatting>
  <conditionalFormatting sqref="AN24:AN29">
    <cfRule type="containsBlanks" dxfId="311" priority="15">
      <formula>LEN(TRIM(AN24))=0</formula>
    </cfRule>
  </conditionalFormatting>
  <conditionalFormatting sqref="AL88">
    <cfRule type="containsBlanks" dxfId="310" priority="14">
      <formula>LEN(TRIM(AL88))=0</formula>
    </cfRule>
  </conditionalFormatting>
  <conditionalFormatting sqref="AP113:AP114">
    <cfRule type="containsBlanks" dxfId="309" priority="13">
      <formula>LEN(TRIM(AP113))=0</formula>
    </cfRule>
  </conditionalFormatting>
  <conditionalFormatting sqref="AP115:AP118">
    <cfRule type="containsBlanks" dxfId="308" priority="12">
      <formula>LEN(TRIM(AP115))=0</formula>
    </cfRule>
  </conditionalFormatting>
  <conditionalFormatting sqref="AP118">
    <cfRule type="containsBlanks" dxfId="307" priority="11">
      <formula>LEN(TRIM(AP118))=0</formula>
    </cfRule>
  </conditionalFormatting>
  <conditionalFormatting sqref="AK36:AK43">
    <cfRule type="containsBlanks" dxfId="306" priority="10">
      <formula>LEN(TRIM(AK36))=0</formula>
    </cfRule>
  </conditionalFormatting>
  <conditionalFormatting sqref="AN19:AN22">
    <cfRule type="containsBlanks" dxfId="305" priority="9">
      <formula>LEN(TRIM(AN19))=0</formula>
    </cfRule>
  </conditionalFormatting>
  <conditionalFormatting sqref="AI36:AI37">
    <cfRule type="containsBlanks" dxfId="304" priority="6">
      <formula>LEN(TRIM(AI36))=0</formula>
    </cfRule>
  </conditionalFormatting>
  <conditionalFormatting sqref="O47:O48">
    <cfRule type="containsBlanks" dxfId="303" priority="5">
      <formula>LEN(TRIM(O47))=0</formula>
    </cfRule>
  </conditionalFormatting>
  <conditionalFormatting sqref="AA47:AA48">
    <cfRule type="containsBlanks" dxfId="302" priority="4">
      <formula>LEN(TRIM(AA47))=0</formula>
    </cfRule>
  </conditionalFormatting>
  <conditionalFormatting sqref="AM47:AM48">
    <cfRule type="containsBlanks" dxfId="301" priority="3">
      <formula>LEN(TRIM(AM47))=0</formula>
    </cfRule>
  </conditionalFormatting>
  <conditionalFormatting sqref="W47:W48">
    <cfRule type="containsBlanks" dxfId="300" priority="2">
      <formula>LEN(TRIM(W47))=0</formula>
    </cfRule>
  </conditionalFormatting>
  <conditionalFormatting sqref="K47:K48">
    <cfRule type="containsBlanks" dxfId="299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7"/>
  <sheetViews>
    <sheetView showGridLines="0" view="pageBreakPreview" zoomScale="70" zoomScaleNormal="80" zoomScaleSheetLayoutView="70" workbookViewId="0">
      <pane xSplit="7" ySplit="14" topLeftCell="Y242" activePane="bottomRight" state="frozen"/>
      <selection activeCell="A31" sqref="A31"/>
      <selection pane="topRight" activeCell="A31" sqref="A31"/>
      <selection pane="bottomLeft" activeCell="A31" sqref="A31"/>
      <selection pane="bottomRight" activeCell="AO256" sqref="AO256:AQ256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19" t="s">
        <v>37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19" t="s">
        <v>39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05" t="s">
        <v>106</v>
      </c>
      <c r="J7" s="606" t="s">
        <v>106</v>
      </c>
      <c r="K7" s="607"/>
      <c r="L7" s="605" t="s">
        <v>107</v>
      </c>
      <c r="M7" s="606"/>
      <c r="N7" s="606"/>
      <c r="O7" s="606"/>
      <c r="P7" s="606"/>
      <c r="Q7" s="606"/>
      <c r="R7" s="606"/>
      <c r="S7" s="607"/>
      <c r="T7" s="249"/>
      <c r="U7" s="605" t="s">
        <v>106</v>
      </c>
      <c r="V7" s="606" t="s">
        <v>106</v>
      </c>
      <c r="W7" s="607"/>
      <c r="X7" s="605" t="s">
        <v>107</v>
      </c>
      <c r="Y7" s="606"/>
      <c r="Z7" s="606"/>
      <c r="AA7" s="606"/>
      <c r="AB7" s="606"/>
      <c r="AC7" s="606"/>
      <c r="AD7" s="606"/>
      <c r="AE7" s="607"/>
      <c r="AF7" s="249"/>
      <c r="AG7" s="569" t="s">
        <v>106</v>
      </c>
      <c r="AH7" s="570" t="s">
        <v>106</v>
      </c>
      <c r="AI7" s="571"/>
      <c r="AJ7" s="569" t="s">
        <v>107</v>
      </c>
      <c r="AK7" s="570"/>
      <c r="AL7" s="570"/>
      <c r="AM7" s="570"/>
      <c r="AN7" s="570"/>
      <c r="AO7" s="570"/>
      <c r="AP7" s="570"/>
      <c r="AQ7" s="57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5" t="s">
        <v>47</v>
      </c>
      <c r="B8" s="626"/>
      <c r="C8" s="626"/>
      <c r="D8" s="626" t="s">
        <v>40</v>
      </c>
      <c r="E8" s="626"/>
      <c r="F8" s="626"/>
      <c r="G8" s="629"/>
      <c r="H8" s="631" t="str">
        <f>'1. Sažetak'!G20</f>
        <v>PLAN 
2020.</v>
      </c>
      <c r="I8" s="293" t="s">
        <v>147</v>
      </c>
      <c r="J8" s="115" t="s">
        <v>94</v>
      </c>
      <c r="K8" s="291" t="s">
        <v>148</v>
      </c>
      <c r="L8" s="335" t="s">
        <v>296</v>
      </c>
      <c r="M8" s="336" t="s">
        <v>79</v>
      </c>
      <c r="N8" s="336" t="s">
        <v>41</v>
      </c>
      <c r="O8" s="336" t="s">
        <v>150</v>
      </c>
      <c r="P8" s="336" t="s">
        <v>297</v>
      </c>
      <c r="Q8" s="336" t="s">
        <v>42</v>
      </c>
      <c r="R8" s="336" t="s">
        <v>43</v>
      </c>
      <c r="S8" s="337" t="s">
        <v>44</v>
      </c>
      <c r="T8" s="556" t="str">
        <f>'1. Sažetak'!H20</f>
        <v>POVEĆANJE / SMANJENJE</v>
      </c>
      <c r="U8" s="293" t="s">
        <v>147</v>
      </c>
      <c r="V8" s="115" t="s">
        <v>94</v>
      </c>
      <c r="W8" s="291" t="s">
        <v>148</v>
      </c>
      <c r="X8" s="335" t="s">
        <v>296</v>
      </c>
      <c r="Y8" s="336" t="s">
        <v>79</v>
      </c>
      <c r="Z8" s="336" t="s">
        <v>41</v>
      </c>
      <c r="AA8" s="336" t="s">
        <v>150</v>
      </c>
      <c r="AB8" s="336" t="s">
        <v>297</v>
      </c>
      <c r="AC8" s="336" t="s">
        <v>42</v>
      </c>
      <c r="AD8" s="336" t="s">
        <v>43</v>
      </c>
      <c r="AE8" s="337" t="s">
        <v>44</v>
      </c>
      <c r="AF8" s="567" t="str">
        <f>'1. Sažetak'!I20</f>
        <v>III. IZMJENA I DOPUNA 
PLANA 2020.</v>
      </c>
      <c r="AG8" s="332" t="s">
        <v>147</v>
      </c>
      <c r="AH8" s="333" t="s">
        <v>94</v>
      </c>
      <c r="AI8" s="334" t="s">
        <v>148</v>
      </c>
      <c r="AJ8" s="335" t="s">
        <v>296</v>
      </c>
      <c r="AK8" s="336" t="s">
        <v>79</v>
      </c>
      <c r="AL8" s="336" t="s">
        <v>41</v>
      </c>
      <c r="AM8" s="336" t="s">
        <v>150</v>
      </c>
      <c r="AN8" s="336" t="s">
        <v>297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7"/>
      <c r="B9" s="628"/>
      <c r="C9" s="628"/>
      <c r="D9" s="628"/>
      <c r="E9" s="628"/>
      <c r="F9" s="628"/>
      <c r="G9" s="630"/>
      <c r="H9" s="632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57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6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18">
        <v>1</v>
      </c>
      <c r="B10" s="619"/>
      <c r="C10" s="619"/>
      <c r="D10" s="619"/>
      <c r="E10" s="619"/>
      <c r="F10" s="619"/>
      <c r="G10" s="619"/>
      <c r="H10" s="100" t="s">
        <v>151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151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151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38"/>
      <c r="B11" s="639"/>
      <c r="C11" s="639"/>
      <c r="D11" s="639"/>
      <c r="E11" s="639"/>
      <c r="F11" s="639"/>
      <c r="G11" s="640"/>
      <c r="H11" s="161"/>
      <c r="I11" s="643">
        <f>SUM(I12:K12)</f>
        <v>433128</v>
      </c>
      <c r="J11" s="644">
        <f>SUM(J12:L12)</f>
        <v>4302128</v>
      </c>
      <c r="K11" s="645"/>
      <c r="L11" s="296">
        <f>L12</f>
        <v>3869000</v>
      </c>
      <c r="M11" s="644">
        <f>SUM(M12:S12)</f>
        <v>695600</v>
      </c>
      <c r="N11" s="644"/>
      <c r="O11" s="644"/>
      <c r="P11" s="644"/>
      <c r="Q11" s="644"/>
      <c r="R11" s="644"/>
      <c r="S11" s="645"/>
      <c r="T11" s="251"/>
      <c r="U11" s="643">
        <f>SUM(U12:W12)</f>
        <v>47772</v>
      </c>
      <c r="V11" s="644">
        <f>SUM(V12:X12)</f>
        <v>678372</v>
      </c>
      <c r="W11" s="645"/>
      <c r="X11" s="296">
        <f>X12</f>
        <v>630600</v>
      </c>
      <c r="Y11" s="644">
        <f>SUM(Y12:AE12)</f>
        <v>14656.18</v>
      </c>
      <c r="Z11" s="644"/>
      <c r="AA11" s="644"/>
      <c r="AB11" s="644"/>
      <c r="AC11" s="644"/>
      <c r="AD11" s="644"/>
      <c r="AE11" s="645"/>
      <c r="AF11" s="257"/>
      <c r="AG11" s="558">
        <f>SUM(AG12:AI12)</f>
        <v>480900</v>
      </c>
      <c r="AH11" s="559">
        <f>SUM(AH12:AJ12)</f>
        <v>4980500</v>
      </c>
      <c r="AI11" s="560"/>
      <c r="AJ11" s="349">
        <f>AJ12</f>
        <v>4499600</v>
      </c>
      <c r="AK11" s="559">
        <f>SUM(AK12:AQ12)</f>
        <v>710256.17999999993</v>
      </c>
      <c r="AL11" s="559"/>
      <c r="AM11" s="559"/>
      <c r="AN11" s="559"/>
      <c r="AO11" s="559"/>
      <c r="AP11" s="559"/>
      <c r="AQ11" s="560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20" t="str">
        <f>'1. Sažetak'!B6:E6</f>
        <v>OSNOVNA ŠKOLA ŠEMOVEC</v>
      </c>
      <c r="C12" s="620"/>
      <c r="D12" s="620"/>
      <c r="E12" s="620"/>
      <c r="F12" s="620"/>
      <c r="G12" s="620"/>
      <c r="H12" s="126">
        <f>SUM(I12:S12)</f>
        <v>4997728</v>
      </c>
      <c r="I12" s="127">
        <f t="shared" ref="I12:S12" si="0">I209+I120+I16+I249</f>
        <v>0</v>
      </c>
      <c r="J12" s="282">
        <f t="shared" si="0"/>
        <v>352800</v>
      </c>
      <c r="K12" s="128">
        <f t="shared" si="0"/>
        <v>80328</v>
      </c>
      <c r="L12" s="297">
        <f t="shared" si="0"/>
        <v>3869000</v>
      </c>
      <c r="M12" s="129">
        <f t="shared" si="0"/>
        <v>1500</v>
      </c>
      <c r="N12" s="130">
        <f t="shared" si="0"/>
        <v>202500</v>
      </c>
      <c r="O12" s="130">
        <f t="shared" si="0"/>
        <v>7500</v>
      </c>
      <c r="P12" s="130">
        <f t="shared" si="0"/>
        <v>484100</v>
      </c>
      <c r="Q12" s="130">
        <f t="shared" si="0"/>
        <v>0</v>
      </c>
      <c r="R12" s="130">
        <f t="shared" si="0"/>
        <v>0</v>
      </c>
      <c r="S12" s="128">
        <f t="shared" si="0"/>
        <v>0</v>
      </c>
      <c r="T12" s="252">
        <f>SUM(U12:AE12)</f>
        <v>693028.18</v>
      </c>
      <c r="U12" s="127">
        <f t="shared" ref="U12:AE12" si="1">U209+U120+U16+U249</f>
        <v>0</v>
      </c>
      <c r="V12" s="282">
        <f t="shared" si="1"/>
        <v>52200</v>
      </c>
      <c r="W12" s="128">
        <f t="shared" si="1"/>
        <v>-4428</v>
      </c>
      <c r="X12" s="297">
        <f t="shared" si="1"/>
        <v>630600</v>
      </c>
      <c r="Y12" s="129">
        <f t="shared" si="1"/>
        <v>6375.77</v>
      </c>
      <c r="Z12" s="130">
        <f t="shared" si="1"/>
        <v>-1900</v>
      </c>
      <c r="AA12" s="130">
        <f t="shared" si="1"/>
        <v>32260.41</v>
      </c>
      <c r="AB12" s="130">
        <f t="shared" si="1"/>
        <v>-22080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5690756.1799999997</v>
      </c>
      <c r="AG12" s="450">
        <f t="shared" ref="AG12:AQ12" si="2">AG209+AG120+AG16+AG249</f>
        <v>0</v>
      </c>
      <c r="AH12" s="451">
        <f t="shared" si="2"/>
        <v>405000</v>
      </c>
      <c r="AI12" s="452">
        <f t="shared" si="2"/>
        <v>75900</v>
      </c>
      <c r="AJ12" s="453">
        <f t="shared" si="2"/>
        <v>4499600</v>
      </c>
      <c r="AK12" s="454">
        <f t="shared" si="2"/>
        <v>7875.77</v>
      </c>
      <c r="AL12" s="455">
        <f t="shared" si="2"/>
        <v>200600</v>
      </c>
      <c r="AM12" s="455">
        <f t="shared" si="2"/>
        <v>39760.410000000003</v>
      </c>
      <c r="AN12" s="455">
        <f t="shared" si="2"/>
        <v>462020</v>
      </c>
      <c r="AO12" s="455">
        <f t="shared" si="2"/>
        <v>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 x14ac:dyDescent="0.25">
      <c r="A13" s="633" t="s">
        <v>82</v>
      </c>
      <c r="B13" s="634"/>
      <c r="C13" s="634"/>
      <c r="D13" s="634"/>
      <c r="E13" s="634"/>
      <c r="F13" s="634"/>
      <c r="G13" s="63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36" t="s">
        <v>72</v>
      </c>
      <c r="B15" s="637"/>
      <c r="C15" s="637"/>
      <c r="D15" s="637"/>
      <c r="E15" s="637"/>
      <c r="F15" s="637"/>
      <c r="G15" s="63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92" t="s">
        <v>96</v>
      </c>
      <c r="B16" s="593"/>
      <c r="C16" s="593"/>
      <c r="D16" s="616" t="s">
        <v>97</v>
      </c>
      <c r="E16" s="616"/>
      <c r="F16" s="616"/>
      <c r="G16" s="617"/>
      <c r="H16" s="97">
        <f>SUM(I16:S16)</f>
        <v>89828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80328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7500</v>
      </c>
      <c r="P16" s="98">
        <f t="shared" si="3"/>
        <v>2000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2772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-4428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7980</v>
      </c>
      <c r="AB16" s="98">
        <f t="shared" si="4"/>
        <v>-780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92600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75900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15480</v>
      </c>
      <c r="AN16" s="462">
        <f t="shared" si="5"/>
        <v>1220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54" t="s">
        <v>136</v>
      </c>
      <c r="AU16" s="654"/>
      <c r="AV16" s="65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5" t="s">
        <v>286</v>
      </c>
      <c r="B17" s="586"/>
      <c r="C17" s="586"/>
      <c r="D17" s="587" t="s">
        <v>287</v>
      </c>
      <c r="E17" s="587"/>
      <c r="F17" s="587"/>
      <c r="G17" s="588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55" t="s">
        <v>136</v>
      </c>
      <c r="AU17" s="655"/>
      <c r="AV17" s="655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83" t="s">
        <v>16</v>
      </c>
      <c r="E18" s="583"/>
      <c r="F18" s="583"/>
      <c r="G18" s="584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81">
        <v>31</v>
      </c>
      <c r="B19" s="582"/>
      <c r="C19" s="90"/>
      <c r="D19" s="583" t="s">
        <v>0</v>
      </c>
      <c r="E19" s="583"/>
      <c r="F19" s="583"/>
      <c r="G19" s="584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159</v>
      </c>
      <c r="AV19" s="486" t="s">
        <v>288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7" t="s">
        <v>1</v>
      </c>
      <c r="E20" s="577"/>
      <c r="F20" s="577"/>
      <c r="G20" s="57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SUMIFS($H$16:$H$320,$C$16:$C$320,$AS20)</f>
        <v>3256600</v>
      </c>
      <c r="AU20" s="194">
        <f>SUMIFS($T$16:$T$320,$C$16:$C$320,$AS20)</f>
        <v>442125</v>
      </c>
      <c r="AV20" s="194">
        <f>SUMIFS($AF$16:$AF$320,$C$16:$C$320,$AS20)</f>
        <v>3698725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7" t="s">
        <v>2</v>
      </c>
      <c r="E21" s="577"/>
      <c r="F21" s="577"/>
      <c r="G21" s="57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SUMIFS($H$16:$H$320,$C$16:$C$320,$AS21)</f>
        <v>146500</v>
      </c>
      <c r="AU21" s="194">
        <f>SUMIFS($T$16:$T$320,$C$16:$C$320,$AS21)</f>
        <v>13700</v>
      </c>
      <c r="AV21" s="194">
        <f>SUMIFS($AF$16:$AF$320,$C$16:$C$320,$AS21)</f>
        <v>160200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7" t="s">
        <v>3</v>
      </c>
      <c r="E22" s="577"/>
      <c r="F22" s="577"/>
      <c r="G22" s="57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SUMIFS($H$16:$H$320,$C$16:$C$320,$AS22)</f>
        <v>483488</v>
      </c>
      <c r="AU22" s="194">
        <f>SUMIFS($T$16:$T$320,$C$16:$C$320,$AS22)</f>
        <v>133225</v>
      </c>
      <c r="AV22" s="194">
        <f>SUMIFS($AF$16:$AF$320,$C$16:$C$320,$AS22)</f>
        <v>616713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81">
        <v>32</v>
      </c>
      <c r="B23" s="582"/>
      <c r="C23" s="90"/>
      <c r="D23" s="583" t="s">
        <v>4</v>
      </c>
      <c r="E23" s="583"/>
      <c r="F23" s="583"/>
      <c r="G23" s="584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7" t="s">
        <v>5</v>
      </c>
      <c r="E24" s="577"/>
      <c r="F24" s="577"/>
      <c r="G24" s="57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SUMIFS($H$16:$H$320,$C$16:$C$320,$AS24)</f>
        <v>246040</v>
      </c>
      <c r="AU24" s="194">
        <f>SUMIFS($T$16:$T$320,$C$16:$C$320,$AS24)</f>
        <v>40622</v>
      </c>
      <c r="AV24" s="194">
        <f>SUMIFS($AF$16:$AF$320,$C$16:$C$320,$AS24)</f>
        <v>286662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7" t="s">
        <v>6</v>
      </c>
      <c r="E25" s="577"/>
      <c r="F25" s="577"/>
      <c r="G25" s="57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SUMIFS($H$16:$H$320,$C$16:$C$320,$AS25)</f>
        <v>492400</v>
      </c>
      <c r="AU25" s="194">
        <f>SUMIFS($T$16:$T$320,$C$16:$C$320,$AS25)</f>
        <v>62880.41</v>
      </c>
      <c r="AV25" s="194">
        <f>SUMIFS($AF$16:$AF$320,$C$16:$C$320,$AS25)</f>
        <v>555280.41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7" t="s">
        <v>7</v>
      </c>
      <c r="E26" s="577"/>
      <c r="F26" s="577"/>
      <c r="G26" s="578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SUMIFS($H$16:$H$320,$C$16:$C$320,$AS26)</f>
        <v>207000</v>
      </c>
      <c r="AU26" s="194">
        <f>SUMIFS($T$16:$T$320,$C$16:$C$320,$AS26)</f>
        <v>-5000</v>
      </c>
      <c r="AV26" s="194">
        <f>SUMIFS($AF$16:$AF$320,$C$16:$C$320,$AS26)</f>
        <v>202000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7" t="s">
        <v>8</v>
      </c>
      <c r="E27" s="577"/>
      <c r="F27" s="577"/>
      <c r="G27" s="578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SUMIFS($H$16:$H$320,$C$16:$C$320,$AS27)</f>
        <v>7100</v>
      </c>
      <c r="AU27" s="194">
        <f>SUMIFS($T$16:$T$320,$C$16:$C$320,$AS27)</f>
        <v>0</v>
      </c>
      <c r="AV27" s="194">
        <f>SUMIFS($AF$16:$AF$320,$C$16:$C$320,$AS27)</f>
        <v>7100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81">
        <v>34</v>
      </c>
      <c r="B28" s="582"/>
      <c r="C28" s="90"/>
      <c r="D28" s="583" t="s">
        <v>9</v>
      </c>
      <c r="E28" s="583"/>
      <c r="F28" s="583"/>
      <c r="G28" s="584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SUMIFS($H$16:$H$320,$C$16:$C$320,$AS28)</f>
        <v>44600</v>
      </c>
      <c r="AU28" s="194">
        <f>SUMIFS($T$16:$T$320,$C$16:$C$320,$AS28)</f>
        <v>-900</v>
      </c>
      <c r="AV28" s="194">
        <f>SUMIFS($AF$16:$AF$320,$C$16:$C$320,$AS28)</f>
        <v>43700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7" t="s">
        <v>80</v>
      </c>
      <c r="E29" s="577"/>
      <c r="F29" s="577"/>
      <c r="G29" s="57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7" t="s">
        <v>10</v>
      </c>
      <c r="E30" s="577"/>
      <c r="F30" s="577"/>
      <c r="G30" s="57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SUMIFS($H$16:$H$320,$C$16:$C$320,$AS30)</f>
        <v>0</v>
      </c>
      <c r="AU30" s="194">
        <f>SUMIFS($T$16:$T$320,$C$16:$C$320,$AS30)</f>
        <v>0</v>
      </c>
      <c r="AV30" s="194">
        <f>SUMIFS($AF$16:$AF$320,$C$16:$C$320,$AS30)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81">
        <v>35</v>
      </c>
      <c r="B31" s="582"/>
      <c r="C31" s="90"/>
      <c r="D31" s="583" t="s">
        <v>9</v>
      </c>
      <c r="E31" s="583"/>
      <c r="F31" s="583"/>
      <c r="G31" s="584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SUMIFS($H$16:$H$320,$C$16:$C$320,$AS31)</f>
        <v>4000</v>
      </c>
      <c r="AU31" s="194">
        <f>SUMIFS($T$16:$T$320,$C$16:$C$320,$AS31)</f>
        <v>0</v>
      </c>
      <c r="AV31" s="194">
        <f>SUMIFS($AF$16:$AF$320,$C$16:$C$320,$AS31)</f>
        <v>4000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7" t="s">
        <v>289</v>
      </c>
      <c r="E32" s="577"/>
      <c r="F32" s="577"/>
      <c r="G32" s="57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81">
        <v>36</v>
      </c>
      <c r="B33" s="582"/>
      <c r="C33" s="90"/>
      <c r="D33" s="583" t="s">
        <v>266</v>
      </c>
      <c r="E33" s="583"/>
      <c r="F33" s="583"/>
      <c r="G33" s="584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SUMIFS($H$16:$H$320,$C$16:$C$320,$AS33)</f>
        <v>0</v>
      </c>
      <c r="AU33" s="194">
        <f>SUMIFS($T$16:$T$320,$C$16:$C$320,$AS33)</f>
        <v>0</v>
      </c>
      <c r="AV33" s="194">
        <f>SUMIFS($AF$16:$AF$320,$C$16:$C$320,$AS33)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7" t="s">
        <v>190</v>
      </c>
      <c r="E34" s="577"/>
      <c r="F34" s="577"/>
      <c r="G34" s="578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90" t="s">
        <v>17</v>
      </c>
      <c r="E35" s="590"/>
      <c r="F35" s="590"/>
      <c r="G35" s="591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SUMIFS($H$16:$H$320,$C$16:$C$320,$AS35)</f>
        <v>0</v>
      </c>
      <c r="AU35" s="194">
        <f>SUMIFS($T$16:$T$320,$C$16:$C$320,$AS35)</f>
        <v>0</v>
      </c>
      <c r="AV35" s="194">
        <f>SUMIFS($AF$16:$AF$320,$C$16:$C$320,$AS35)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81">
        <v>42</v>
      </c>
      <c r="B36" s="582"/>
      <c r="C36" s="484"/>
      <c r="D36" s="583" t="s">
        <v>45</v>
      </c>
      <c r="E36" s="583"/>
      <c r="F36" s="583"/>
      <c r="G36" s="584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SUMIFS($H$16:$H$320,$C$16:$C$320,$AS36)</f>
        <v>0</v>
      </c>
      <c r="AU36" s="194">
        <f>SUMIFS($T$16:$T$320,$C$16:$C$320,$AS36)</f>
        <v>0</v>
      </c>
      <c r="AV36" s="194">
        <f>SUMIFS($AF$16:$AF$320,$C$16:$C$320,$AS36)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7" t="s">
        <v>71</v>
      </c>
      <c r="E37" s="577"/>
      <c r="F37" s="577"/>
      <c r="G37" s="57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7" t="s">
        <v>11</v>
      </c>
      <c r="E38" s="577"/>
      <c r="F38" s="577"/>
      <c r="G38" s="57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SUMIFS($H$16:$H$320,$C$16:$C$320,$AS38)</f>
        <v>0</v>
      </c>
      <c r="AU38" s="194">
        <f>SUMIFS($T$16:$T$320,$C$16:$C$320,$AS38)</f>
        <v>0</v>
      </c>
      <c r="AV38" s="194">
        <f>SUMIFS($AF$16:$AF$320,$C$16:$C$320,$AS38)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7" t="s">
        <v>89</v>
      </c>
      <c r="E39" s="577"/>
      <c r="F39" s="577"/>
      <c r="G39" s="578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7" t="s">
        <v>46</v>
      </c>
      <c r="E40" s="577"/>
      <c r="F40" s="577"/>
      <c r="G40" s="578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SUMIFS($H$16:$H$320,$C$16:$C$320,$AS40)</f>
        <v>0</v>
      </c>
      <c r="AU40" s="194">
        <f>SUMIFS($T$16:$T$320,$C$16:$C$320,$AS40)</f>
        <v>0</v>
      </c>
      <c r="AV40" s="194">
        <f>SUMIFS($AF$16:$AF$320,$C$16:$C$320,$AS40)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7" t="s">
        <v>85</v>
      </c>
      <c r="E41" s="577"/>
      <c r="F41" s="577"/>
      <c r="G41" s="578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SUMIFS($H$16:$H$320,$C$16:$C$320,$AS41)</f>
        <v>60000</v>
      </c>
      <c r="AU41" s="194">
        <f>SUMIFS($T$16:$T$320,$C$16:$C$320,$AS41)</f>
        <v>6375.77</v>
      </c>
      <c r="AV41" s="194">
        <f>SUMIFS($AF$16:$AF$320,$C$16:$C$320,$AS41)</f>
        <v>66375.77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1">
        <v>45</v>
      </c>
      <c r="B42" s="532"/>
      <c r="C42" s="482"/>
      <c r="D42" s="533" t="s">
        <v>86</v>
      </c>
      <c r="E42" s="533"/>
      <c r="F42" s="533"/>
      <c r="G42" s="534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SUMIFS($H$16:$H$320,$C$16:$C$320,$AS42)</f>
        <v>0</v>
      </c>
      <c r="AU42" s="194">
        <f>SUMIFS($T$16:$T$320,$C$16:$C$320,$AS42)</f>
        <v>0</v>
      </c>
      <c r="AV42" s="194">
        <f>SUMIFS($AF$16:$AF$320,$C$16:$C$320,$AS42)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7" t="s">
        <v>87</v>
      </c>
      <c r="E43" s="577"/>
      <c r="F43" s="577"/>
      <c r="G43" s="578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SUMIFS($H$16:$H$320,$C$16:$C$320,$AS43)</f>
        <v>35000</v>
      </c>
      <c r="AU43" s="194">
        <f>SUMIFS($T$16:$T$320,$C$16:$C$320,$AS43)</f>
        <v>0</v>
      </c>
      <c r="AV43" s="194">
        <f>SUMIFS($AF$16:$AF$320,$C$16:$C$320,$AS43)</f>
        <v>35000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7" t="s">
        <v>91</v>
      </c>
      <c r="E44" s="577"/>
      <c r="F44" s="577"/>
      <c r="G44" s="578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SUMIFS($H$16:$H$320,$C$16:$C$320,$AS44)</f>
        <v>0</v>
      </c>
      <c r="AU44" s="194">
        <f>SUMIFS($T$16:$T$320,$C$16:$C$320,$AS44)</f>
        <v>0</v>
      </c>
      <c r="AV44" s="194">
        <f>SUMIFS($AF$16:$AF$320,$C$16:$C$320,$AS44)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5" t="s">
        <v>121</v>
      </c>
      <c r="B46" s="586"/>
      <c r="C46" s="586"/>
      <c r="D46" s="587" t="s">
        <v>142</v>
      </c>
      <c r="E46" s="587"/>
      <c r="F46" s="587"/>
      <c r="G46" s="588"/>
      <c r="H46" s="83">
        <f>SUM(I46:S46)</f>
        <v>9500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7500</v>
      </c>
      <c r="P46" s="85">
        <f t="shared" si="241"/>
        <v>2000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-8900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-7120</v>
      </c>
      <c r="AB46" s="85">
        <f t="shared" si="243"/>
        <v>-1780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600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380</v>
      </c>
      <c r="AN46" s="473">
        <f t="shared" si="245"/>
        <v>220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159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83" t="s">
        <v>16</v>
      </c>
      <c r="E47" s="583"/>
      <c r="F47" s="583"/>
      <c r="G47" s="584"/>
      <c r="H47" s="75">
        <f t="shared" ref="H47:H68" si="247">SUM(I47:S47)</f>
        <v>9500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7500</v>
      </c>
      <c r="P47" s="78">
        <f t="shared" si="248"/>
        <v>2000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-8900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-7120</v>
      </c>
      <c r="AB47" s="78">
        <f t="shared" ref="AB47" si="256">AB48+AB52+AB57</f>
        <v>-1780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600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380</v>
      </c>
      <c r="AN47" s="241">
        <f t="shared" ref="AN47" si="266">AN48+AN52+AN57</f>
        <v>220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SUMIFS($H$16:$H$254,$C$16:$C$254,$AS47)</f>
        <v>3256600</v>
      </c>
      <c r="AU47" s="388">
        <f>SUMIFS($T$16:$T$254,$C$16:$C$254,$AS47)</f>
        <v>442125</v>
      </c>
      <c r="AV47" s="388">
        <f>SUMIFS($AF$16:$AF$254,$C$16:$C$254,$AS47)</f>
        <v>3698725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81">
        <v>31</v>
      </c>
      <c r="B48" s="582"/>
      <c r="C48" s="90"/>
      <c r="D48" s="583" t="s">
        <v>0</v>
      </c>
      <c r="E48" s="583"/>
      <c r="F48" s="583"/>
      <c r="G48" s="584"/>
      <c r="H48" s="75">
        <f t="shared" si="247"/>
        <v>9100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7500</v>
      </c>
      <c r="P48" s="78">
        <f t="shared" si="270"/>
        <v>1600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-8600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-7120</v>
      </c>
      <c r="AB48" s="78">
        <f t="shared" si="272"/>
        <v>-1480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500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380</v>
      </c>
      <c r="AN48" s="241">
        <f t="shared" si="274"/>
        <v>120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SUMIFS($H$16:$H$254,$C$16:$C$254,$AS48)</f>
        <v>146500</v>
      </c>
      <c r="AU48" s="388">
        <f>SUMIFS($T$16:$T$254,$C$16:$C$254,$AS48)</f>
        <v>13700</v>
      </c>
      <c r="AV48" s="388">
        <f>SUMIFS($AF$16:$AF$254,$C$16:$C$254,$AS48)</f>
        <v>160200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7" t="s">
        <v>1</v>
      </c>
      <c r="E49" s="577"/>
      <c r="F49" s="577"/>
      <c r="G49" s="577"/>
      <c r="H49" s="76">
        <f t="shared" si="247"/>
        <v>7900</v>
      </c>
      <c r="I49" s="80"/>
      <c r="J49" s="94"/>
      <c r="K49" s="82"/>
      <c r="L49" s="302"/>
      <c r="M49" s="118"/>
      <c r="N49" s="81"/>
      <c r="O49" s="81">
        <v>6500</v>
      </c>
      <c r="P49" s="81">
        <v>1400</v>
      </c>
      <c r="Q49" s="81"/>
      <c r="R49" s="81"/>
      <c r="S49" s="82"/>
      <c r="T49" s="28">
        <f>SUM(U49:AE49)</f>
        <v>-7500</v>
      </c>
      <c r="U49" s="80"/>
      <c r="V49" s="94"/>
      <c r="W49" s="82"/>
      <c r="X49" s="302"/>
      <c r="Y49" s="118"/>
      <c r="Z49" s="81"/>
      <c r="AA49" s="81">
        <v>-6200</v>
      </c>
      <c r="AB49" s="81">
        <v>-1300</v>
      </c>
      <c r="AC49" s="81"/>
      <c r="AD49" s="81"/>
      <c r="AE49" s="82"/>
      <c r="AF49" s="109">
        <f t="shared" si="260"/>
        <v>400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300</v>
      </c>
      <c r="AN49" s="30">
        <f t="shared" si="276"/>
        <v>100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SUMIFS($H$16:$H$254,$C$16:$C$254,$AS49)</f>
        <v>483488</v>
      </c>
      <c r="AU49" s="388">
        <f>SUMIFS($T$16:$T$254,$C$16:$C$254,$AS49)</f>
        <v>133225</v>
      </c>
      <c r="AV49" s="388">
        <f>SUMIFS($AF$16:$AF$254,$C$16:$C$254,$AS49)</f>
        <v>616713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7" t="s">
        <v>2</v>
      </c>
      <c r="E50" s="577"/>
      <c r="F50" s="577"/>
      <c r="G50" s="578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7" t="s">
        <v>3</v>
      </c>
      <c r="E51" s="577"/>
      <c r="F51" s="577"/>
      <c r="G51" s="577"/>
      <c r="H51" s="76">
        <f t="shared" si="247"/>
        <v>1200</v>
      </c>
      <c r="I51" s="80"/>
      <c r="J51" s="94"/>
      <c r="K51" s="82"/>
      <c r="L51" s="302"/>
      <c r="M51" s="118"/>
      <c r="N51" s="81"/>
      <c r="O51" s="81">
        <v>1000</v>
      </c>
      <c r="P51" s="81">
        <v>200</v>
      </c>
      <c r="Q51" s="81"/>
      <c r="R51" s="81"/>
      <c r="S51" s="82"/>
      <c r="T51" s="28">
        <f t="shared" si="249"/>
        <v>-1100</v>
      </c>
      <c r="U51" s="80"/>
      <c r="V51" s="94"/>
      <c r="W51" s="82"/>
      <c r="X51" s="302"/>
      <c r="Y51" s="118"/>
      <c r="Z51" s="81"/>
      <c r="AA51" s="81">
        <v>-920</v>
      </c>
      <c r="AB51" s="81">
        <v>-180</v>
      </c>
      <c r="AC51" s="81"/>
      <c r="AD51" s="81"/>
      <c r="AE51" s="82"/>
      <c r="AF51" s="109">
        <f t="shared" si="260"/>
        <v>100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80</v>
      </c>
      <c r="AN51" s="30">
        <f t="shared" si="276"/>
        <v>20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SUMIFS($H$16:$H$254,$C$16:$C$254,$AS51)</f>
        <v>246040</v>
      </c>
      <c r="AU51" s="388">
        <f>SUMIFS($T$16:$T$254,$C$16:$C$254,$AS51)</f>
        <v>40622</v>
      </c>
      <c r="AV51" s="388">
        <f>SUMIFS($AF$16:$AF$254,$C$16:$C$254,$AS51)</f>
        <v>286662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81">
        <v>32</v>
      </c>
      <c r="B52" s="582"/>
      <c r="C52" s="90"/>
      <c r="D52" s="583" t="s">
        <v>4</v>
      </c>
      <c r="E52" s="583"/>
      <c r="F52" s="583"/>
      <c r="G52" s="584"/>
      <c r="H52" s="75">
        <f t="shared" si="247"/>
        <v>400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400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-300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-300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100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100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SUMIFS($H$16:$H$254,$C$16:$C$254,$AS52)</f>
        <v>492400</v>
      </c>
      <c r="AU52" s="388">
        <f>SUMIFS($T$16:$T$254,$C$16:$C$254,$AS52)</f>
        <v>62880.41</v>
      </c>
      <c r="AV52" s="388">
        <f>SUMIFS($AF$16:$AF$254,$C$16:$C$254,$AS52)</f>
        <v>555280.41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7" t="s">
        <v>5</v>
      </c>
      <c r="E53" s="577"/>
      <c r="F53" s="577"/>
      <c r="G53" s="577"/>
      <c r="H53" s="76">
        <f t="shared" si="247"/>
        <v>400</v>
      </c>
      <c r="I53" s="80"/>
      <c r="J53" s="94"/>
      <c r="K53" s="82"/>
      <c r="L53" s="302"/>
      <c r="M53" s="118"/>
      <c r="N53" s="81"/>
      <c r="O53" s="81"/>
      <c r="P53" s="81">
        <v>400</v>
      </c>
      <c r="Q53" s="81"/>
      <c r="R53" s="81"/>
      <c r="S53" s="82"/>
      <c r="T53" s="28">
        <f t="shared" si="249"/>
        <v>-300</v>
      </c>
      <c r="U53" s="80"/>
      <c r="V53" s="94"/>
      <c r="W53" s="82"/>
      <c r="X53" s="302"/>
      <c r="Y53" s="118"/>
      <c r="Z53" s="81"/>
      <c r="AA53" s="81"/>
      <c r="AB53" s="81">
        <v>-300</v>
      </c>
      <c r="AC53" s="81"/>
      <c r="AD53" s="81"/>
      <c r="AE53" s="82"/>
      <c r="AF53" s="109">
        <f t="shared" si="260"/>
        <v>100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100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SUMIFS($H$16:$H$254,$C$16:$C$254,$AS53)</f>
        <v>207000</v>
      </c>
      <c r="AU53" s="388">
        <f>SUMIFS($T$16:$T$254,$C$16:$C$254,$AS53)</f>
        <v>-5000</v>
      </c>
      <c r="AV53" s="388">
        <f>SUMIFS($AF$16:$AF$254,$C$16:$C$254,$AS53)</f>
        <v>202000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7" t="s">
        <v>6</v>
      </c>
      <c r="E54" s="577"/>
      <c r="F54" s="577"/>
      <c r="G54" s="577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SUMIFS($H$16:$H$254,$C$16:$C$254,$AS54)</f>
        <v>7100</v>
      </c>
      <c r="AU54" s="388">
        <f>SUMIFS($T$16:$T$254,$C$16:$C$254,$AS54)</f>
        <v>0</v>
      </c>
      <c r="AV54" s="388">
        <f>SUMIFS($AF$16:$AF$254,$C$16:$C$254,$AS54)</f>
        <v>7100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7" t="s">
        <v>7</v>
      </c>
      <c r="E55" s="577"/>
      <c r="F55" s="577"/>
      <c r="G55" s="577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SUMIFS($H$16:$H$254,$C$16:$C$254,$AS55)</f>
        <v>44600</v>
      </c>
      <c r="AU55" s="388">
        <f>SUMIFS($T$16:$T$254,$C$16:$C$254,$AS55)</f>
        <v>-900</v>
      </c>
      <c r="AV55" s="388">
        <f>SUMIFS($AF$16:$AF$254,$C$16:$C$254,$AS55)</f>
        <v>43700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7" t="s">
        <v>8</v>
      </c>
      <c r="E56" s="577"/>
      <c r="F56" s="577"/>
      <c r="G56" s="578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81">
        <v>36</v>
      </c>
      <c r="B57" s="582"/>
      <c r="C57" s="90"/>
      <c r="D57" s="583" t="s">
        <v>266</v>
      </c>
      <c r="E57" s="583"/>
      <c r="F57" s="583"/>
      <c r="G57" s="584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SUMIFS($H$16:$H$254,$C$16:$C$254,$AS57)</f>
        <v>0</v>
      </c>
      <c r="AU57" s="388">
        <f>SUMIFS($T$16:$T$254,$C$16:$C$254,$AS57)</f>
        <v>0</v>
      </c>
      <c r="AV57" s="388">
        <f>SUMIFS($AF$16:$AF$254,$C$16:$C$254,$AS57)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7" t="s">
        <v>190</v>
      </c>
      <c r="E58" s="577"/>
      <c r="F58" s="577"/>
      <c r="G58" s="578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SUMIFS($H$16:$H$254,$C$16:$C$254,$AS58)</f>
        <v>4000</v>
      </c>
      <c r="AU58" s="388">
        <f>SUMIFS($T$16:$T$254,$C$16:$C$254,$AS58)</f>
        <v>0</v>
      </c>
      <c r="AV58" s="388">
        <f>SUMIFS($AF$16:$AF$254,$C$16:$C$254,$AS58)</f>
        <v>4000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90" t="s">
        <v>17</v>
      </c>
      <c r="E59" s="590"/>
      <c r="F59" s="590"/>
      <c r="G59" s="591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81">
        <v>42</v>
      </c>
      <c r="B60" s="582"/>
      <c r="C60" s="437"/>
      <c r="D60" s="583" t="s">
        <v>45</v>
      </c>
      <c r="E60" s="583"/>
      <c r="F60" s="583"/>
      <c r="G60" s="584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SUMIFS($H$16:$H$254,$C$16:$C$254,$AS60)</f>
        <v>0</v>
      </c>
      <c r="AU60" s="388">
        <f>SUMIFS($T$16:$T$254,$C$16:$C$254,$AS60)</f>
        <v>0</v>
      </c>
      <c r="AV60" s="388">
        <f>SUMIFS($AF$16:$AF$254,$C$16:$C$254,$AS60)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7" t="s">
        <v>71</v>
      </c>
      <c r="E61" s="577"/>
      <c r="F61" s="577"/>
      <c r="G61" s="57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7" t="s">
        <v>11</v>
      </c>
      <c r="E62" s="577"/>
      <c r="F62" s="577"/>
      <c r="G62" s="578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SUMIFS($H$16:$H$254,$C$16:$C$254,$AS62)</f>
        <v>0</v>
      </c>
      <c r="AU62" s="388">
        <f>SUMIFS($T$16:$T$254,$C$16:$C$254,$AS62)</f>
        <v>0</v>
      </c>
      <c r="AV62" s="388">
        <f>SUMIFS($AF$16:$AF$254,$C$16:$C$254,$AS62)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7" t="s">
        <v>89</v>
      </c>
      <c r="E63" s="577"/>
      <c r="F63" s="577"/>
      <c r="G63" s="578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7" t="s">
        <v>46</v>
      </c>
      <c r="E64" s="577"/>
      <c r="F64" s="577"/>
      <c r="G64" s="578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SUMIFS($H$16:$H$254,$C$16:$C$254,$AS64)</f>
        <v>0</v>
      </c>
      <c r="AU64" s="388">
        <f>SUMIFS($T$16:$T$254,$C$16:$C$254,$AS64)</f>
        <v>0</v>
      </c>
      <c r="AV64" s="388">
        <f>SUMIFS($AF$16:$AF$254,$C$16:$C$254,$AS64)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7" t="s">
        <v>85</v>
      </c>
      <c r="E65" s="577"/>
      <c r="F65" s="577"/>
      <c r="G65" s="578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SUMIFS($H$16:$H$254,$C$16:$C$254,$AS65)</f>
        <v>60000</v>
      </c>
      <c r="AU65" s="388">
        <f>SUMIFS($T$16:$T$254,$C$16:$C$254,$AS65)</f>
        <v>6375.77</v>
      </c>
      <c r="AV65" s="388">
        <f>SUMIFS($AF$16:$AF$254,$C$16:$C$254,$AS65)</f>
        <v>66375.77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31">
        <v>45</v>
      </c>
      <c r="B66" s="532"/>
      <c r="C66" s="431"/>
      <c r="D66" s="533" t="s">
        <v>86</v>
      </c>
      <c r="E66" s="533"/>
      <c r="F66" s="533"/>
      <c r="G66" s="533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SUMIFS($H$16:$H$254,$C$16:$C$254,$AS66)</f>
        <v>0</v>
      </c>
      <c r="AU66" s="388">
        <f>SUMIFS($T$16:$T$254,$C$16:$C$254,$AS66)</f>
        <v>0</v>
      </c>
      <c r="AV66" s="388">
        <f>SUMIFS($AF$16:$AF$254,$C$16:$C$254,$AS66)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7" t="s">
        <v>87</v>
      </c>
      <c r="E67" s="577"/>
      <c r="F67" s="577"/>
      <c r="G67" s="57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SUMIFS($H$16:$H$254,$C$16:$C$254,$AS67)</f>
        <v>35000</v>
      </c>
      <c r="AU67" s="388">
        <f>SUMIFS($T$16:$T$254,$C$16:$C$254,$AS67)</f>
        <v>0</v>
      </c>
      <c r="AV67" s="388">
        <f>SUMIFS($AF$16:$AF$254,$C$16:$C$254,$AS67)</f>
        <v>35000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7" t="s">
        <v>91</v>
      </c>
      <c r="E68" s="577"/>
      <c r="F68" s="577"/>
      <c r="G68" s="57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SUMIFS($H$16:$H$254,$C$16:$C$254,$AS68)</f>
        <v>0</v>
      </c>
      <c r="AU68" s="388">
        <f>SUMIFS($T$16:$T$254,$C$16:$C$254,$AS68)</f>
        <v>0</v>
      </c>
      <c r="AV68" s="388">
        <f>SUMIFS($AF$16:$AF$254,$C$16:$C$254,$AS68)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49" t="s">
        <v>146</v>
      </c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U69" s="649" t="s">
        <v>146</v>
      </c>
      <c r="V69" s="649"/>
      <c r="W69" s="649"/>
      <c r="X69" s="649"/>
      <c r="Y69" s="649"/>
      <c r="Z69" s="649"/>
      <c r="AA69" s="649"/>
      <c r="AB69" s="649"/>
      <c r="AC69" s="649"/>
      <c r="AD69" s="649"/>
      <c r="AE69" s="649"/>
      <c r="AF69" s="276"/>
      <c r="AG69" s="649" t="s">
        <v>146</v>
      </c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SUMIFS($H$16:$H$254,$C$16:$C$254,$AS70)</f>
        <v>0</v>
      </c>
      <c r="AU70" s="388">
        <f>SUMIFS($T$16:$T$254,$C$16:$C$254,$AS70)</f>
        <v>0</v>
      </c>
      <c r="AV70" s="388">
        <f>SUMIFS($AF$16:$AF$254,$C$16:$C$254,$AS70)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5" t="s">
        <v>149</v>
      </c>
      <c r="B71" s="586"/>
      <c r="C71" s="586"/>
      <c r="D71" s="587" t="s">
        <v>148</v>
      </c>
      <c r="E71" s="587"/>
      <c r="F71" s="587"/>
      <c r="G71" s="588"/>
      <c r="H71" s="83">
        <f>SUM(I71:S71)</f>
        <v>80328</v>
      </c>
      <c r="I71" s="84">
        <f>I72</f>
        <v>0</v>
      </c>
      <c r="J71" s="285">
        <f t="shared" ref="J71:S71" si="362">J72</f>
        <v>0</v>
      </c>
      <c r="K71" s="86">
        <f t="shared" si="362"/>
        <v>80328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-4428</v>
      </c>
      <c r="U71" s="84">
        <f t="shared" ref="U71:AE71" si="363">U72</f>
        <v>0</v>
      </c>
      <c r="V71" s="285">
        <f t="shared" si="363"/>
        <v>0</v>
      </c>
      <c r="W71" s="86">
        <f t="shared" si="363"/>
        <v>-4428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75900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75900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SUMIFS($H$16:$H$254,$C$16:$C$254,$AS71)</f>
        <v>0</v>
      </c>
      <c r="AU71" s="388">
        <f>SUMIFS($T$16:$T$254,$C$16:$C$254,$AS71)</f>
        <v>0</v>
      </c>
      <c r="AV71" s="388">
        <f>SUMIFS($AF$16:$AF$254,$C$16:$C$254,$AS71)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83" t="s">
        <v>16</v>
      </c>
      <c r="E72" s="583"/>
      <c r="F72" s="583"/>
      <c r="G72" s="584"/>
      <c r="H72" s="75">
        <f t="shared" ref="H72:H79" si="365">SUM(I72:S72)</f>
        <v>80328</v>
      </c>
      <c r="I72" s="77">
        <f>I73+I77</f>
        <v>0</v>
      </c>
      <c r="J72" s="61">
        <f t="shared" ref="J72:S72" si="366">J73+J77</f>
        <v>0</v>
      </c>
      <c r="K72" s="79">
        <f t="shared" si="366"/>
        <v>80328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-4428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-4428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75900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75900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81">
        <v>31</v>
      </c>
      <c r="B73" s="582"/>
      <c r="C73" s="90"/>
      <c r="D73" s="583" t="s">
        <v>0</v>
      </c>
      <c r="E73" s="583"/>
      <c r="F73" s="583"/>
      <c r="G73" s="584"/>
      <c r="H73" s="75">
        <f t="shared" si="365"/>
        <v>71988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71988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-2350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-2350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69638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69638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SUMIFS($H$16:$H$254,$C$16:$C$254,$AS73)</f>
        <v>0</v>
      </c>
      <c r="AU73" s="444">
        <f>SUMIFS($T$16:$T$254,$C$16:$C$254,$AS73)</f>
        <v>0</v>
      </c>
      <c r="AV73" s="444">
        <f>SUMIFS($AF$16:$AF$254,$C$16:$C$254,$AS73)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7" t="s">
        <v>1</v>
      </c>
      <c r="E74" s="577"/>
      <c r="F74" s="577"/>
      <c r="G74" s="577"/>
      <c r="H74" s="76">
        <f t="shared" si="365"/>
        <v>57500</v>
      </c>
      <c r="I74" s="80"/>
      <c r="J74" s="94"/>
      <c r="K74" s="82">
        <v>57500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-2875</v>
      </c>
      <c r="U74" s="80"/>
      <c r="V74" s="94"/>
      <c r="W74" s="82">
        <v>-2875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54625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54625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SUMIFS($H$16:$H$254,$C$16:$C$254,$AS74)</f>
        <v>0</v>
      </c>
      <c r="AU74" s="446">
        <f>SUMIFS($T$16:$T$254,$C$16:$C$254,$AS74)</f>
        <v>0</v>
      </c>
      <c r="AV74" s="446">
        <f>SUMIFS($AF$16:$AF$254,$C$16:$C$254,$AS74)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7" t="s">
        <v>2</v>
      </c>
      <c r="E75" s="577"/>
      <c r="F75" s="577"/>
      <c r="G75" s="578"/>
      <c r="H75" s="76">
        <f t="shared" si="365"/>
        <v>5000</v>
      </c>
      <c r="I75" s="80"/>
      <c r="J75" s="94"/>
      <c r="K75" s="82">
        <v>5000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1000</v>
      </c>
      <c r="U75" s="80"/>
      <c r="V75" s="94"/>
      <c r="W75" s="82">
        <v>1000</v>
      </c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6000</v>
      </c>
      <c r="AG75" s="29">
        <f t="shared" si="380"/>
        <v>0</v>
      </c>
      <c r="AH75" s="92">
        <f t="shared" si="381"/>
        <v>0</v>
      </c>
      <c r="AI75" s="31">
        <f t="shared" si="382"/>
        <v>6000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130</v>
      </c>
      <c r="AT75" s="447">
        <f>SUM(AT47:AT74)</f>
        <v>4982728</v>
      </c>
      <c r="AU75" s="447">
        <f>SUM(AU47:AU74)</f>
        <v>693028.18</v>
      </c>
      <c r="AV75" s="447">
        <f>SUM(AV47:AV74)</f>
        <v>5675756.1799999997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7" t="s">
        <v>3</v>
      </c>
      <c r="E76" s="577"/>
      <c r="F76" s="577"/>
      <c r="G76" s="577"/>
      <c r="H76" s="76">
        <f t="shared" si="365"/>
        <v>9488</v>
      </c>
      <c r="I76" s="80"/>
      <c r="J76" s="94"/>
      <c r="K76" s="82">
        <v>9488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-475</v>
      </c>
      <c r="U76" s="80"/>
      <c r="V76" s="94"/>
      <c r="W76" s="82">
        <v>-475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9013</v>
      </c>
      <c r="AG76" s="29">
        <f t="shared" si="380"/>
        <v>0</v>
      </c>
      <c r="AH76" s="92">
        <f t="shared" si="381"/>
        <v>0</v>
      </c>
      <c r="AI76" s="31">
        <f t="shared" si="382"/>
        <v>9013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81">
        <v>32</v>
      </c>
      <c r="B77" s="582"/>
      <c r="C77" s="90"/>
      <c r="D77" s="583" t="s">
        <v>4</v>
      </c>
      <c r="E77" s="583"/>
      <c r="F77" s="583"/>
      <c r="G77" s="584"/>
      <c r="H77" s="75">
        <f t="shared" si="365"/>
        <v>8340</v>
      </c>
      <c r="I77" s="77">
        <f>SUM(I78:I81)</f>
        <v>0</v>
      </c>
      <c r="J77" s="61">
        <f>SUM(J78:J81)</f>
        <v>0</v>
      </c>
      <c r="K77" s="79">
        <f t="shared" ref="K77:S77" si="391">SUM(K78:K81)</f>
        <v>8340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-2078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-2078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6262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6262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7" t="s">
        <v>5</v>
      </c>
      <c r="E78" s="577"/>
      <c r="F78" s="577"/>
      <c r="G78" s="577"/>
      <c r="H78" s="76">
        <f t="shared" si="365"/>
        <v>8340</v>
      </c>
      <c r="I78" s="80"/>
      <c r="J78" s="94"/>
      <c r="K78" s="82">
        <v>8340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-2078</v>
      </c>
      <c r="U78" s="80"/>
      <c r="V78" s="94"/>
      <c r="W78" s="82">
        <v>-2078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6262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6262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7" t="s">
        <v>6</v>
      </c>
      <c r="E79" s="577"/>
      <c r="F79" s="577"/>
      <c r="G79" s="57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7" t="s">
        <v>7</v>
      </c>
      <c r="E80" s="577"/>
      <c r="F80" s="577"/>
      <c r="G80" s="57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7" t="s">
        <v>8</v>
      </c>
      <c r="E81" s="577"/>
      <c r="F81" s="577"/>
      <c r="G81" s="578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SUMIFS($H$16:$H$254,$C$16:$C$254,$AS82)</f>
        <v>0</v>
      </c>
      <c r="AU82" s="388">
        <f>SUMIFS($T$16:$T$254,$C$16:$C$254,$AS82)</f>
        <v>0</v>
      </c>
      <c r="AV82" s="388">
        <f>SUMIFS($AF$16:$AF$254,$C$16:$C$254,$AS82)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5" t="s">
        <v>290</v>
      </c>
      <c r="B83" s="586"/>
      <c r="C83" s="586"/>
      <c r="D83" s="587" t="s">
        <v>291</v>
      </c>
      <c r="E83" s="587"/>
      <c r="F83" s="587"/>
      <c r="G83" s="588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83" t="s">
        <v>16</v>
      </c>
      <c r="E84" s="583"/>
      <c r="F84" s="583"/>
      <c r="G84" s="584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81">
        <v>31</v>
      </c>
      <c r="B85" s="582"/>
      <c r="C85" s="90"/>
      <c r="D85" s="583" t="s">
        <v>0</v>
      </c>
      <c r="E85" s="583"/>
      <c r="F85" s="583"/>
      <c r="G85" s="584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7" t="s">
        <v>1</v>
      </c>
      <c r="E86" s="577"/>
      <c r="F86" s="577"/>
      <c r="G86" s="577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7" t="s">
        <v>2</v>
      </c>
      <c r="E87" s="577"/>
      <c r="F87" s="577"/>
      <c r="G87" s="578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7" t="s">
        <v>3</v>
      </c>
      <c r="E88" s="577"/>
      <c r="F88" s="577"/>
      <c r="G88" s="577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81">
        <v>32</v>
      </c>
      <c r="B89" s="582"/>
      <c r="C89" s="90"/>
      <c r="D89" s="583" t="s">
        <v>4</v>
      </c>
      <c r="E89" s="583"/>
      <c r="F89" s="583"/>
      <c r="G89" s="584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7" t="s">
        <v>5</v>
      </c>
      <c r="E90" s="577"/>
      <c r="F90" s="577"/>
      <c r="G90" s="577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7" t="s">
        <v>6</v>
      </c>
      <c r="E91" s="577"/>
      <c r="F91" s="577"/>
      <c r="G91" s="57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7" t="s">
        <v>7</v>
      </c>
      <c r="E92" s="577"/>
      <c r="F92" s="577"/>
      <c r="G92" s="577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7" t="s">
        <v>8</v>
      </c>
      <c r="E93" s="577"/>
      <c r="F93" s="577"/>
      <c r="G93" s="578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5" t="s">
        <v>292</v>
      </c>
      <c r="B95" s="586"/>
      <c r="C95" s="586"/>
      <c r="D95" s="587" t="s">
        <v>293</v>
      </c>
      <c r="E95" s="587"/>
      <c r="F95" s="587"/>
      <c r="G95" s="588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83" t="s">
        <v>16</v>
      </c>
      <c r="E96" s="583"/>
      <c r="F96" s="583"/>
      <c r="G96" s="584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81">
        <v>31</v>
      </c>
      <c r="B97" s="582"/>
      <c r="C97" s="90"/>
      <c r="D97" s="583" t="s">
        <v>0</v>
      </c>
      <c r="E97" s="583"/>
      <c r="F97" s="583"/>
      <c r="G97" s="584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7" t="s">
        <v>1</v>
      </c>
      <c r="E98" s="577"/>
      <c r="F98" s="577"/>
      <c r="G98" s="577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7" t="s">
        <v>2</v>
      </c>
      <c r="E99" s="577"/>
      <c r="F99" s="577"/>
      <c r="G99" s="578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7" t="s">
        <v>3</v>
      </c>
      <c r="E100" s="577"/>
      <c r="F100" s="577"/>
      <c r="G100" s="577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81">
        <v>32</v>
      </c>
      <c r="B101" s="582"/>
      <c r="C101" s="90"/>
      <c r="D101" s="583" t="s">
        <v>4</v>
      </c>
      <c r="E101" s="583"/>
      <c r="F101" s="583"/>
      <c r="G101" s="584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7" t="s">
        <v>5</v>
      </c>
      <c r="E102" s="577"/>
      <c r="F102" s="577"/>
      <c r="G102" s="577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7" t="s">
        <v>6</v>
      </c>
      <c r="E103" s="577"/>
      <c r="F103" s="577"/>
      <c r="G103" s="577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7" t="s">
        <v>7</v>
      </c>
      <c r="E104" s="577"/>
      <c r="F104" s="577"/>
      <c r="G104" s="577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7" t="s">
        <v>8</v>
      </c>
      <c r="E105" s="577"/>
      <c r="F105" s="577"/>
      <c r="G105" s="578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5" t="s">
        <v>294</v>
      </c>
      <c r="B107" s="586"/>
      <c r="C107" s="586"/>
      <c r="D107" s="587" t="s">
        <v>295</v>
      </c>
      <c r="E107" s="587"/>
      <c r="F107" s="587"/>
      <c r="G107" s="588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16100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15100</v>
      </c>
      <c r="AB107" s="85">
        <f t="shared" si="450"/>
        <v>1000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16100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15100</v>
      </c>
      <c r="AN107" s="85">
        <f t="shared" si="451"/>
        <v>1000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83" t="s">
        <v>16</v>
      </c>
      <c r="E108" s="583"/>
      <c r="F108" s="583"/>
      <c r="G108" s="584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16100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15100</v>
      </c>
      <c r="AB108" s="78">
        <f>AB109+AB113</f>
        <v>1000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16100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15100</v>
      </c>
      <c r="AN108" s="78">
        <f>AN109+AN113</f>
        <v>1000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81">
        <v>31</v>
      </c>
      <c r="B109" s="582"/>
      <c r="C109" s="90"/>
      <c r="D109" s="583" t="s">
        <v>0</v>
      </c>
      <c r="E109" s="583"/>
      <c r="F109" s="583"/>
      <c r="G109" s="584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7" t="s">
        <v>1</v>
      </c>
      <c r="E110" s="577"/>
      <c r="F110" s="577"/>
      <c r="G110" s="577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7" t="s">
        <v>2</v>
      </c>
      <c r="E111" s="577"/>
      <c r="F111" s="577"/>
      <c r="G111" s="578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7" t="s">
        <v>3</v>
      </c>
      <c r="E112" s="577"/>
      <c r="F112" s="577"/>
      <c r="G112" s="577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81">
        <v>32</v>
      </c>
      <c r="B113" s="582"/>
      <c r="C113" s="90"/>
      <c r="D113" s="583" t="s">
        <v>4</v>
      </c>
      <c r="E113" s="583"/>
      <c r="F113" s="583"/>
      <c r="G113" s="584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16100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15100</v>
      </c>
      <c r="AB113" s="78">
        <f>SUM(AB114:AB117)</f>
        <v>1000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16100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15100</v>
      </c>
      <c r="AN113" s="78">
        <f>SUM(AN114:AN117)</f>
        <v>1000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7" t="s">
        <v>5</v>
      </c>
      <c r="E114" s="577"/>
      <c r="F114" s="577"/>
      <c r="G114" s="577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16100</v>
      </c>
      <c r="U114" s="80"/>
      <c r="V114" s="94"/>
      <c r="W114" s="82"/>
      <c r="X114" s="302"/>
      <c r="Y114" s="118"/>
      <c r="Z114" s="81"/>
      <c r="AA114" s="81">
        <v>15100</v>
      </c>
      <c r="AB114" s="81">
        <v>1000</v>
      </c>
      <c r="AC114" s="81"/>
      <c r="AD114" s="81"/>
      <c r="AE114" s="82"/>
      <c r="AF114" s="109">
        <f t="shared" si="456"/>
        <v>16100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15100</v>
      </c>
      <c r="AN114" s="30">
        <f t="shared" si="466"/>
        <v>1000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7" t="s">
        <v>6</v>
      </c>
      <c r="E115" s="577"/>
      <c r="F115" s="577"/>
      <c r="G115" s="577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 t="shared" si="456"/>
        <v>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7" t="s">
        <v>7</v>
      </c>
      <c r="E116" s="577"/>
      <c r="F116" s="577"/>
      <c r="G116" s="577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7" t="s">
        <v>8</v>
      </c>
      <c r="E117" s="577"/>
      <c r="F117" s="577"/>
      <c r="G117" s="578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592" t="s">
        <v>122</v>
      </c>
      <c r="B120" s="593"/>
      <c r="C120" s="593"/>
      <c r="D120" s="616" t="s">
        <v>123</v>
      </c>
      <c r="E120" s="616"/>
      <c r="F120" s="616"/>
      <c r="G120" s="617"/>
      <c r="H120" s="97">
        <f>SUM(I120:S120)</f>
        <v>301900</v>
      </c>
      <c r="I120" s="98">
        <f>I121+I143+I155+I167+I176+I188+I196</f>
        <v>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70000</v>
      </c>
      <c r="M120" s="98">
        <f t="shared" si="468"/>
        <v>0</v>
      </c>
      <c r="N120" s="98">
        <f t="shared" si="468"/>
        <v>177500</v>
      </c>
      <c r="O120" s="98">
        <f t="shared" si="468"/>
        <v>0</v>
      </c>
      <c r="P120" s="98">
        <f t="shared" si="468"/>
        <v>54400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73980.41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-1900</v>
      </c>
      <c r="AA120" s="98">
        <f t="shared" si="469"/>
        <v>24280.41</v>
      </c>
      <c r="AB120" s="98">
        <f t="shared" si="469"/>
        <v>51600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375880.41</v>
      </c>
      <c r="AG120" s="462">
        <f>AG121+AG143+AG155+AG167+AG176+AG188+AG196</f>
        <v>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70000</v>
      </c>
      <c r="AK120" s="462">
        <f t="shared" si="470"/>
        <v>0</v>
      </c>
      <c r="AL120" s="462">
        <f t="shared" si="470"/>
        <v>175600</v>
      </c>
      <c r="AM120" s="462">
        <f t="shared" si="470"/>
        <v>24280.41</v>
      </c>
      <c r="AN120" s="462">
        <f t="shared" si="470"/>
        <v>106000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5" t="s">
        <v>302</v>
      </c>
      <c r="B121" s="586"/>
      <c r="C121" s="586"/>
      <c r="D121" s="587" t="s">
        <v>127</v>
      </c>
      <c r="E121" s="587"/>
      <c r="F121" s="587"/>
      <c r="G121" s="588"/>
      <c r="H121" s="83">
        <f>SUM(I121:S121)</f>
        <v>77500</v>
      </c>
      <c r="I121" s="84">
        <f t="shared" ref="I121:S121" si="471">I122+I133</f>
        <v>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70000</v>
      </c>
      <c r="M121" s="120">
        <f t="shared" si="471"/>
        <v>0</v>
      </c>
      <c r="N121" s="85">
        <f t="shared" si="471"/>
        <v>7500</v>
      </c>
      <c r="O121" s="85">
        <f t="shared" ref="O121" si="473">O122+O133</f>
        <v>0</v>
      </c>
      <c r="P121" s="85">
        <f t="shared" si="471"/>
        <v>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77500</v>
      </c>
      <c r="AG121" s="468">
        <f t="shared" ref="AG121:AQ121" si="477">AG122+AG133</f>
        <v>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70000</v>
      </c>
      <c r="AK121" s="472">
        <f t="shared" si="477"/>
        <v>0</v>
      </c>
      <c r="AL121" s="473">
        <f t="shared" si="477"/>
        <v>7500</v>
      </c>
      <c r="AM121" s="473">
        <f t="shared" ref="AM121" si="479">AM122+AM133</f>
        <v>0</v>
      </c>
      <c r="AN121" s="473">
        <f t="shared" si="477"/>
        <v>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83" t="s">
        <v>16</v>
      </c>
      <c r="E122" s="583"/>
      <c r="F122" s="583"/>
      <c r="G122" s="584"/>
      <c r="H122" s="75">
        <f t="shared" ref="H122:H125" si="480">SUM(I122:S122)</f>
        <v>15000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15000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15000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15000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81">
        <v>32</v>
      </c>
      <c r="B123" s="582"/>
      <c r="C123" s="90"/>
      <c r="D123" s="583" t="s">
        <v>4</v>
      </c>
      <c r="E123" s="583"/>
      <c r="F123" s="583"/>
      <c r="G123" s="584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7" t="s">
        <v>5</v>
      </c>
      <c r="E124" s="577"/>
      <c r="F124" s="577"/>
      <c r="G124" s="577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7" t="s">
        <v>6</v>
      </c>
      <c r="E125" s="577"/>
      <c r="F125" s="577"/>
      <c r="G125" s="577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7" t="s">
        <v>7</v>
      </c>
      <c r="E126" s="577"/>
      <c r="F126" s="577"/>
      <c r="G126" s="577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7" t="s">
        <v>90</v>
      </c>
      <c r="E127" s="577"/>
      <c r="F127" s="577"/>
      <c r="G127" s="577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7" t="s">
        <v>8</v>
      </c>
      <c r="E128" s="577"/>
      <c r="F128" s="577"/>
      <c r="G128" s="578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81">
        <v>37</v>
      </c>
      <c r="B129" s="582"/>
      <c r="C129" s="90"/>
      <c r="D129" s="583" t="s">
        <v>304</v>
      </c>
      <c r="E129" s="583"/>
      <c r="F129" s="583"/>
      <c r="G129" s="584"/>
      <c r="H129" s="75">
        <f t="shared" si="506"/>
        <v>15000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15000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15000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15000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SUMIFS($H$16:$H$263,$C$16:$C$263,$AS129)</f>
        <v>0</v>
      </c>
      <c r="AU129" s="194">
        <f>SUMIFS($T$16:$T$263,$C$16:$C$263,$AS129)</f>
        <v>0</v>
      </c>
      <c r="AV129" s="194">
        <f>SUMIFS($AF$16:$AF$263,$C$16:$C$263,$AS129)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77" t="s">
        <v>305</v>
      </c>
      <c r="E130" s="577"/>
      <c r="F130" s="577"/>
      <c r="G130" s="578"/>
      <c r="H130" s="76">
        <f t="shared" si="506"/>
        <v>15000</v>
      </c>
      <c r="I130" s="80"/>
      <c r="J130" s="94"/>
      <c r="K130" s="82"/>
      <c r="L130" s="302">
        <v>15000</v>
      </c>
      <c r="M130" s="118"/>
      <c r="N130" s="81"/>
      <c r="O130" s="81"/>
      <c r="P130" s="81"/>
      <c r="Q130" s="81"/>
      <c r="R130" s="81"/>
      <c r="S130" s="82"/>
      <c r="T130" s="487">
        <f>SUM(U130:AE130)</f>
        <v>0</v>
      </c>
      <c r="U130" s="500"/>
      <c r="V130" s="321"/>
      <c r="W130" s="501"/>
      <c r="X130" s="502"/>
      <c r="Y130" s="503"/>
      <c r="Z130" s="504"/>
      <c r="AA130" s="504"/>
      <c r="AB130" s="504"/>
      <c r="AC130" s="504"/>
      <c r="AD130" s="504"/>
      <c r="AE130" s="501"/>
      <c r="AF130" s="487">
        <f>SUM(AG130:AQ130)</f>
        <v>15000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15000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81">
        <v>38</v>
      </c>
      <c r="B131" s="582"/>
      <c r="C131" s="90"/>
      <c r="D131" s="583" t="s">
        <v>144</v>
      </c>
      <c r="E131" s="583"/>
      <c r="F131" s="583"/>
      <c r="G131" s="584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77" t="s">
        <v>143</v>
      </c>
      <c r="E132" s="577"/>
      <c r="F132" s="577"/>
      <c r="G132" s="577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90" t="s">
        <v>17</v>
      </c>
      <c r="E133" s="590"/>
      <c r="F133" s="590"/>
      <c r="G133" s="591"/>
      <c r="H133" s="75">
        <f t="shared" si="506"/>
        <v>62500</v>
      </c>
      <c r="I133" s="77">
        <f t="shared" ref="I133:S133" si="525">I134+I138</f>
        <v>0</v>
      </c>
      <c r="J133" s="61">
        <f t="shared" si="525"/>
        <v>0</v>
      </c>
      <c r="K133" s="79">
        <f t="shared" si="525"/>
        <v>0</v>
      </c>
      <c r="L133" s="301">
        <f t="shared" si="525"/>
        <v>55000</v>
      </c>
      <c r="M133" s="95">
        <f t="shared" si="525"/>
        <v>0</v>
      </c>
      <c r="N133" s="78">
        <f t="shared" si="525"/>
        <v>7500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62500</v>
      </c>
      <c r="AG133" s="315">
        <f t="shared" ref="AG133:AQ133" si="527">AG134+AG138</f>
        <v>0</v>
      </c>
      <c r="AH133" s="263">
        <f t="shared" si="527"/>
        <v>0</v>
      </c>
      <c r="AI133" s="239">
        <f t="shared" si="527"/>
        <v>0</v>
      </c>
      <c r="AJ133" s="303">
        <f t="shared" si="527"/>
        <v>55000</v>
      </c>
      <c r="AK133" s="240">
        <f t="shared" si="527"/>
        <v>0</v>
      </c>
      <c r="AL133" s="241">
        <f t="shared" si="527"/>
        <v>7500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81">
        <v>42</v>
      </c>
      <c r="B134" s="582"/>
      <c r="C134" s="437"/>
      <c r="D134" s="583" t="s">
        <v>45</v>
      </c>
      <c r="E134" s="583"/>
      <c r="F134" s="583"/>
      <c r="G134" s="584"/>
      <c r="H134" s="75">
        <f>SUM(I134:S134)</f>
        <v>62500</v>
      </c>
      <c r="I134" s="77">
        <f t="shared" ref="I134:S134" si="528">SUM(I135:I137)</f>
        <v>0</v>
      </c>
      <c r="J134" s="61">
        <f t="shared" si="528"/>
        <v>0</v>
      </c>
      <c r="K134" s="79">
        <f t="shared" si="528"/>
        <v>0</v>
      </c>
      <c r="L134" s="301">
        <f t="shared" si="528"/>
        <v>55000</v>
      </c>
      <c r="M134" s="95">
        <f t="shared" si="528"/>
        <v>0</v>
      </c>
      <c r="N134" s="78">
        <f t="shared" si="528"/>
        <v>7500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62500</v>
      </c>
      <c r="AG134" s="315">
        <f t="shared" ref="AG134:AQ134" si="530">SUM(AG135:AG137)</f>
        <v>0</v>
      </c>
      <c r="AH134" s="263">
        <f t="shared" si="530"/>
        <v>0</v>
      </c>
      <c r="AI134" s="239">
        <f t="shared" si="530"/>
        <v>0</v>
      </c>
      <c r="AJ134" s="303">
        <f t="shared" si="530"/>
        <v>55000</v>
      </c>
      <c r="AK134" s="240">
        <f t="shared" si="530"/>
        <v>0</v>
      </c>
      <c r="AL134" s="241">
        <f t="shared" si="530"/>
        <v>7500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77" t="s">
        <v>11</v>
      </c>
      <c r="E135" s="577"/>
      <c r="F135" s="577"/>
      <c r="G135" s="578"/>
      <c r="H135" s="76">
        <f>SUM(I135:S135)</f>
        <v>27500</v>
      </c>
      <c r="I135" s="80"/>
      <c r="J135" s="94"/>
      <c r="K135" s="82"/>
      <c r="L135" s="302">
        <v>20000</v>
      </c>
      <c r="M135" s="118"/>
      <c r="N135" s="81">
        <v>7500</v>
      </c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27500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20000</v>
      </c>
      <c r="AK135" s="290">
        <f t="shared" ref="AK135:AK137" si="535">M135+Y135</f>
        <v>0</v>
      </c>
      <c r="AL135" s="30">
        <f t="shared" ref="AL135:AL137" si="536">N135+Z135</f>
        <v>7500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77" t="s">
        <v>89</v>
      </c>
      <c r="E136" s="577"/>
      <c r="F136" s="577"/>
      <c r="G136" s="578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77" t="s">
        <v>46</v>
      </c>
      <c r="E137" s="577"/>
      <c r="F137" s="577"/>
      <c r="G137" s="578"/>
      <c r="H137" s="76">
        <f t="shared" ref="H137:H140" si="542">SUM(I137:S137)</f>
        <v>35000</v>
      </c>
      <c r="I137" s="80"/>
      <c r="J137" s="94"/>
      <c r="K137" s="82"/>
      <c r="L137" s="302">
        <v>35000</v>
      </c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35000</v>
      </c>
      <c r="AG137" s="29">
        <f t="shared" si="531"/>
        <v>0</v>
      </c>
      <c r="AH137" s="92">
        <f t="shared" si="532"/>
        <v>0</v>
      </c>
      <c r="AI137" s="31">
        <f t="shared" si="533"/>
        <v>0</v>
      </c>
      <c r="AJ137" s="326">
        <f t="shared" si="534"/>
        <v>35000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31">
        <v>45</v>
      </c>
      <c r="B138" s="532"/>
      <c r="C138" s="431"/>
      <c r="D138" s="533" t="s">
        <v>86</v>
      </c>
      <c r="E138" s="533"/>
      <c r="F138" s="533"/>
      <c r="G138" s="533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77" t="s">
        <v>87</v>
      </c>
      <c r="E139" s="577"/>
      <c r="F139" s="577"/>
      <c r="G139" s="577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77" t="s">
        <v>91</v>
      </c>
      <c r="E140" s="577"/>
      <c r="F140" s="577"/>
      <c r="G140" s="577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50"/>
      <c r="J141" s="650"/>
      <c r="K141" s="650"/>
      <c r="L141" s="650"/>
      <c r="M141" s="650"/>
      <c r="N141" s="650"/>
      <c r="O141" s="650"/>
      <c r="P141" s="650"/>
      <c r="Q141" s="650"/>
      <c r="R141" s="650"/>
      <c r="S141" s="650"/>
      <c r="T141" s="391"/>
      <c r="U141" s="650"/>
      <c r="V141" s="650"/>
      <c r="W141" s="650"/>
      <c r="X141" s="650"/>
      <c r="Y141" s="650"/>
      <c r="Z141" s="650"/>
      <c r="AA141" s="650"/>
      <c r="AB141" s="650"/>
      <c r="AC141" s="650"/>
      <c r="AD141" s="650"/>
      <c r="AE141" s="650"/>
      <c r="AF141" s="276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80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589"/>
      <c r="AT142" s="589"/>
      <c r="AU142" s="589"/>
      <c r="AV142" s="589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5" t="s">
        <v>302</v>
      </c>
      <c r="B143" s="586"/>
      <c r="C143" s="586"/>
      <c r="D143" s="587" t="s">
        <v>124</v>
      </c>
      <c r="E143" s="587"/>
      <c r="F143" s="587"/>
      <c r="G143" s="588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83" t="s">
        <v>16</v>
      </c>
      <c r="E144" s="583"/>
      <c r="F144" s="583"/>
      <c r="G144" s="584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81">
        <v>31</v>
      </c>
      <c r="B145" s="582"/>
      <c r="C145" s="90"/>
      <c r="D145" s="583" t="s">
        <v>0</v>
      </c>
      <c r="E145" s="583"/>
      <c r="F145" s="583"/>
      <c r="G145" s="584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77" t="s">
        <v>1</v>
      </c>
      <c r="E146" s="577"/>
      <c r="F146" s="577"/>
      <c r="G146" s="577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77" t="s">
        <v>2</v>
      </c>
      <c r="E147" s="577"/>
      <c r="F147" s="577"/>
      <c r="G147" s="578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77" t="s">
        <v>3</v>
      </c>
      <c r="E148" s="577"/>
      <c r="F148" s="577"/>
      <c r="G148" s="577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81">
        <v>32</v>
      </c>
      <c r="B149" s="582"/>
      <c r="C149" s="90"/>
      <c r="D149" s="583" t="s">
        <v>4</v>
      </c>
      <c r="E149" s="583"/>
      <c r="F149" s="583"/>
      <c r="G149" s="584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77" t="s">
        <v>5</v>
      </c>
      <c r="E150" s="577"/>
      <c r="F150" s="577"/>
      <c r="G150" s="577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77" t="s">
        <v>6</v>
      </c>
      <c r="E151" s="577"/>
      <c r="F151" s="577"/>
      <c r="G151" s="577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77" t="s">
        <v>7</v>
      </c>
      <c r="E152" s="577"/>
      <c r="F152" s="577"/>
      <c r="G152" s="577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77" t="s">
        <v>8</v>
      </c>
      <c r="E153" s="577"/>
      <c r="F153" s="577"/>
      <c r="G153" s="578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589"/>
      <c r="AT154" s="589"/>
      <c r="AU154" s="589"/>
      <c r="AV154" s="589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5" t="s">
        <v>302</v>
      </c>
      <c r="B155" s="586"/>
      <c r="C155" s="586"/>
      <c r="D155" s="587" t="s">
        <v>128</v>
      </c>
      <c r="E155" s="587"/>
      <c r="F155" s="587"/>
      <c r="G155" s="588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83" t="s">
        <v>16</v>
      </c>
      <c r="E156" s="583"/>
      <c r="F156" s="583"/>
      <c r="G156" s="584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81">
        <v>32</v>
      </c>
      <c r="B157" s="582"/>
      <c r="C157" s="90"/>
      <c r="D157" s="583" t="s">
        <v>4</v>
      </c>
      <c r="E157" s="583"/>
      <c r="F157" s="583"/>
      <c r="G157" s="584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77" t="s">
        <v>5</v>
      </c>
      <c r="E158" s="577"/>
      <c r="F158" s="577"/>
      <c r="G158" s="577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77" t="s">
        <v>6</v>
      </c>
      <c r="E159" s="577"/>
      <c r="F159" s="577"/>
      <c r="G159" s="577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77" t="s">
        <v>7</v>
      </c>
      <c r="E160" s="577"/>
      <c r="F160" s="577"/>
      <c r="G160" s="577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77" t="s">
        <v>8</v>
      </c>
      <c r="E161" s="577"/>
      <c r="F161" s="577"/>
      <c r="G161" s="578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90" t="s">
        <v>17</v>
      </c>
      <c r="E162" s="590"/>
      <c r="F162" s="590"/>
      <c r="G162" s="591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81">
        <v>42</v>
      </c>
      <c r="B163" s="582"/>
      <c r="C163" s="437"/>
      <c r="D163" s="583" t="s">
        <v>45</v>
      </c>
      <c r="E163" s="583"/>
      <c r="F163" s="583"/>
      <c r="G163" s="584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77" t="s">
        <v>11</v>
      </c>
      <c r="E164" s="577"/>
      <c r="F164" s="577"/>
      <c r="G164" s="578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50" t="s">
        <v>125</v>
      </c>
      <c r="J165" s="650"/>
      <c r="K165" s="650"/>
      <c r="L165" s="650"/>
      <c r="M165" s="650"/>
      <c r="N165" s="650"/>
      <c r="O165" s="650"/>
      <c r="P165" s="650"/>
      <c r="Q165" s="650"/>
      <c r="R165" s="650"/>
      <c r="S165" s="650"/>
      <c r="T165" s="391"/>
      <c r="U165" s="650" t="s">
        <v>125</v>
      </c>
      <c r="V165" s="650"/>
      <c r="W165" s="650"/>
      <c r="X165" s="650"/>
      <c r="Y165" s="650"/>
      <c r="Z165" s="650"/>
      <c r="AA165" s="650"/>
      <c r="AB165" s="650"/>
      <c r="AC165" s="650"/>
      <c r="AD165" s="650"/>
      <c r="AE165" s="650"/>
      <c r="AF165" s="276"/>
      <c r="AG165" s="579" t="s">
        <v>125</v>
      </c>
      <c r="AH165" s="579"/>
      <c r="AI165" s="579"/>
      <c r="AJ165" s="579"/>
      <c r="AK165" s="579"/>
      <c r="AL165" s="579"/>
      <c r="AM165" s="579"/>
      <c r="AN165" s="579"/>
      <c r="AO165" s="579"/>
      <c r="AP165" s="579"/>
      <c r="AQ165" s="580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589"/>
      <c r="AT166" s="589"/>
      <c r="AU166" s="589"/>
      <c r="AV166" s="589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5" t="s">
        <v>302</v>
      </c>
      <c r="B167" s="586"/>
      <c r="C167" s="586"/>
      <c r="D167" s="587" t="s">
        <v>129</v>
      </c>
      <c r="E167" s="587"/>
      <c r="F167" s="587"/>
      <c r="G167" s="588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83" t="s">
        <v>16</v>
      </c>
      <c r="E168" s="583"/>
      <c r="F168" s="583"/>
      <c r="G168" s="584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81">
        <v>32</v>
      </c>
      <c r="B169" s="582"/>
      <c r="C169" s="90"/>
      <c r="D169" s="583" t="s">
        <v>4</v>
      </c>
      <c r="E169" s="583"/>
      <c r="F169" s="583"/>
      <c r="G169" s="584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77" t="s">
        <v>5</v>
      </c>
      <c r="E170" s="577"/>
      <c r="F170" s="577"/>
      <c r="G170" s="577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77" t="s">
        <v>6</v>
      </c>
      <c r="E171" s="577"/>
      <c r="F171" s="577"/>
      <c r="G171" s="577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77" t="s">
        <v>7</v>
      </c>
      <c r="E172" s="577"/>
      <c r="F172" s="577"/>
      <c r="G172" s="577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77" t="s">
        <v>8</v>
      </c>
      <c r="E173" s="577"/>
      <c r="F173" s="577"/>
      <c r="G173" s="578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50" t="s">
        <v>126</v>
      </c>
      <c r="J174" s="650"/>
      <c r="K174" s="650"/>
      <c r="L174" s="650"/>
      <c r="M174" s="650"/>
      <c r="N174" s="650"/>
      <c r="O174" s="650"/>
      <c r="P174" s="650"/>
      <c r="Q174" s="650"/>
      <c r="R174" s="650"/>
      <c r="S174" s="650"/>
      <c r="T174" s="391"/>
      <c r="U174" s="650" t="s">
        <v>126</v>
      </c>
      <c r="V174" s="650"/>
      <c r="W174" s="650"/>
      <c r="X174" s="650"/>
      <c r="Y174" s="650"/>
      <c r="Z174" s="650"/>
      <c r="AA174" s="650"/>
      <c r="AB174" s="650"/>
      <c r="AC174" s="650"/>
      <c r="AD174" s="650"/>
      <c r="AE174" s="650"/>
      <c r="AF174" s="276"/>
      <c r="AG174" s="579" t="s">
        <v>126</v>
      </c>
      <c r="AH174" s="579"/>
      <c r="AI174" s="579"/>
      <c r="AJ174" s="579"/>
      <c r="AK174" s="579"/>
      <c r="AL174" s="579"/>
      <c r="AM174" s="579"/>
      <c r="AN174" s="579"/>
      <c r="AO174" s="579"/>
      <c r="AP174" s="579"/>
      <c r="AQ174" s="580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589"/>
      <c r="AT175" s="589"/>
      <c r="AU175" s="589"/>
      <c r="AV175" s="589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customHeight="1" x14ac:dyDescent="0.25">
      <c r="A176" s="585" t="s">
        <v>306</v>
      </c>
      <c r="B176" s="586"/>
      <c r="C176" s="586"/>
      <c r="D176" s="587" t="s">
        <v>307</v>
      </c>
      <c r="E176" s="587"/>
      <c r="F176" s="587"/>
      <c r="G176" s="588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customHeight="1" x14ac:dyDescent="0.25">
      <c r="A177" s="436">
        <v>3</v>
      </c>
      <c r="B177" s="68"/>
      <c r="C177" s="90"/>
      <c r="D177" s="583" t="s">
        <v>16</v>
      </c>
      <c r="E177" s="583"/>
      <c r="F177" s="583"/>
      <c r="G177" s="584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customHeight="1" x14ac:dyDescent="0.25">
      <c r="A178" s="581">
        <v>31</v>
      </c>
      <c r="B178" s="582"/>
      <c r="C178" s="90"/>
      <c r="D178" s="583" t="s">
        <v>0</v>
      </c>
      <c r="E178" s="583"/>
      <c r="F178" s="583"/>
      <c r="G178" s="584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customHeight="1" x14ac:dyDescent="0.25">
      <c r="A179" s="230"/>
      <c r="B179" s="179"/>
      <c r="C179" s="179">
        <v>311</v>
      </c>
      <c r="D179" s="577" t="s">
        <v>1</v>
      </c>
      <c r="E179" s="577"/>
      <c r="F179" s="577"/>
      <c r="G179" s="577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 x14ac:dyDescent="0.25">
      <c r="A180" s="230"/>
      <c r="B180" s="179"/>
      <c r="C180" s="179">
        <v>312</v>
      </c>
      <c r="D180" s="577" t="s">
        <v>2</v>
      </c>
      <c r="E180" s="577"/>
      <c r="F180" s="577"/>
      <c r="G180" s="578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25">
      <c r="A181" s="230"/>
      <c r="B181" s="179"/>
      <c r="C181" s="179">
        <v>313</v>
      </c>
      <c r="D181" s="577" t="s">
        <v>3</v>
      </c>
      <c r="E181" s="577"/>
      <c r="F181" s="577"/>
      <c r="G181" s="577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customHeight="1" x14ac:dyDescent="0.25">
      <c r="A182" s="581">
        <v>32</v>
      </c>
      <c r="B182" s="582"/>
      <c r="C182" s="90"/>
      <c r="D182" s="583" t="s">
        <v>4</v>
      </c>
      <c r="E182" s="583"/>
      <c r="F182" s="583"/>
      <c r="G182" s="584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customHeight="1" x14ac:dyDescent="0.25">
      <c r="A183" s="230"/>
      <c r="B183" s="179"/>
      <c r="C183" s="179">
        <v>321</v>
      </c>
      <c r="D183" s="577" t="s">
        <v>5</v>
      </c>
      <c r="E183" s="577"/>
      <c r="F183" s="577"/>
      <c r="G183" s="577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322</v>
      </c>
      <c r="D184" s="577" t="s">
        <v>6</v>
      </c>
      <c r="E184" s="577"/>
      <c r="F184" s="577"/>
      <c r="G184" s="577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customHeight="1" x14ac:dyDescent="0.25">
      <c r="A185" s="230"/>
      <c r="B185" s="179"/>
      <c r="C185" s="179">
        <v>323</v>
      </c>
      <c r="D185" s="577" t="s">
        <v>7</v>
      </c>
      <c r="E185" s="577"/>
      <c r="F185" s="577"/>
      <c r="G185" s="577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customHeight="1" x14ac:dyDescent="0.25">
      <c r="A186" s="230"/>
      <c r="B186" s="179"/>
      <c r="C186" s="179">
        <v>329</v>
      </c>
      <c r="D186" s="577" t="s">
        <v>8</v>
      </c>
      <c r="E186" s="577"/>
      <c r="F186" s="577"/>
      <c r="G186" s="578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50"/>
      <c r="J187" s="650"/>
      <c r="K187" s="650"/>
      <c r="L187" s="650"/>
      <c r="M187" s="650"/>
      <c r="N187" s="650"/>
      <c r="O187" s="650"/>
      <c r="P187" s="650"/>
      <c r="Q187" s="650"/>
      <c r="R187" s="650"/>
      <c r="S187" s="650"/>
      <c r="T187" s="391"/>
      <c r="U187" s="650"/>
      <c r="V187" s="650"/>
      <c r="W187" s="650"/>
      <c r="X187" s="650"/>
      <c r="Y187" s="650"/>
      <c r="Z187" s="650"/>
      <c r="AA187" s="650"/>
      <c r="AB187" s="650"/>
      <c r="AC187" s="650"/>
      <c r="AD187" s="650"/>
      <c r="AE187" s="650"/>
      <c r="AF187" s="276"/>
      <c r="AG187" s="579"/>
      <c r="AH187" s="579"/>
      <c r="AI187" s="579"/>
      <c r="AJ187" s="579"/>
      <c r="AK187" s="579"/>
      <c r="AL187" s="579"/>
      <c r="AM187" s="579"/>
      <c r="AN187" s="579"/>
      <c r="AO187" s="579"/>
      <c r="AP187" s="579"/>
      <c r="AQ187" s="580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5" t="s">
        <v>298</v>
      </c>
      <c r="B188" s="586"/>
      <c r="C188" s="586"/>
      <c r="D188" s="587" t="s">
        <v>299</v>
      </c>
      <c r="E188" s="587"/>
      <c r="F188" s="587"/>
      <c r="G188" s="588"/>
      <c r="H188" s="83">
        <f t="shared" ref="H188:H194" si="730">SUM(I188:S188)</f>
        <v>82500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0</v>
      </c>
      <c r="M188" s="120">
        <f t="shared" si="731"/>
        <v>0</v>
      </c>
      <c r="N188" s="85">
        <f t="shared" si="731"/>
        <v>82500</v>
      </c>
      <c r="O188" s="85">
        <f t="shared" si="731"/>
        <v>0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19280.41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-9500</v>
      </c>
      <c r="AA188" s="85">
        <f t="shared" si="731"/>
        <v>24280.41</v>
      </c>
      <c r="AB188" s="85">
        <f t="shared" si="731"/>
        <v>4500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101780.41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0</v>
      </c>
      <c r="AK188" s="120">
        <f t="shared" si="734"/>
        <v>0</v>
      </c>
      <c r="AL188" s="85">
        <f t="shared" si="734"/>
        <v>73000</v>
      </c>
      <c r="AM188" s="85">
        <f t="shared" si="734"/>
        <v>24280.41</v>
      </c>
      <c r="AN188" s="85">
        <f t="shared" si="734"/>
        <v>4500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83" t="s">
        <v>16</v>
      </c>
      <c r="E189" s="583"/>
      <c r="F189" s="583"/>
      <c r="G189" s="584"/>
      <c r="H189" s="75">
        <f t="shared" si="730"/>
        <v>82500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0</v>
      </c>
      <c r="M189" s="95">
        <f t="shared" si="731"/>
        <v>0</v>
      </c>
      <c r="N189" s="78">
        <f t="shared" si="731"/>
        <v>82500</v>
      </c>
      <c r="O189" s="78">
        <f t="shared" si="731"/>
        <v>0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19280.41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-9500</v>
      </c>
      <c r="AA189" s="78">
        <f t="shared" si="731"/>
        <v>24280.41</v>
      </c>
      <c r="AB189" s="78">
        <f t="shared" si="731"/>
        <v>4500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101780.41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0</v>
      </c>
      <c r="AK189" s="95">
        <f t="shared" si="734"/>
        <v>0</v>
      </c>
      <c r="AL189" s="78">
        <f t="shared" si="734"/>
        <v>73000</v>
      </c>
      <c r="AM189" s="78">
        <f t="shared" si="734"/>
        <v>24280.41</v>
      </c>
      <c r="AN189" s="78">
        <f t="shared" si="734"/>
        <v>4500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81">
        <v>32</v>
      </c>
      <c r="B190" s="582"/>
      <c r="C190" s="90"/>
      <c r="D190" s="583" t="s">
        <v>4</v>
      </c>
      <c r="E190" s="583"/>
      <c r="F190" s="583"/>
      <c r="G190" s="584"/>
      <c r="H190" s="75">
        <f t="shared" si="730"/>
        <v>82500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0</v>
      </c>
      <c r="M190" s="95">
        <f t="shared" si="735"/>
        <v>0</v>
      </c>
      <c r="N190" s="78">
        <f t="shared" si="735"/>
        <v>82500</v>
      </c>
      <c r="O190" s="78">
        <f t="shared" si="735"/>
        <v>0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19280.41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-9500</v>
      </c>
      <c r="AA190" s="78">
        <f t="shared" si="736"/>
        <v>24280.41</v>
      </c>
      <c r="AB190" s="78">
        <f t="shared" si="736"/>
        <v>4500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101780.41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0</v>
      </c>
      <c r="AK190" s="290">
        <f t="shared" si="737"/>
        <v>0</v>
      </c>
      <c r="AL190" s="30">
        <f t="shared" si="737"/>
        <v>73000</v>
      </c>
      <c r="AM190" s="30">
        <f t="shared" si="737"/>
        <v>24280.41</v>
      </c>
      <c r="AN190" s="30">
        <f t="shared" si="737"/>
        <v>4500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77" t="s">
        <v>5</v>
      </c>
      <c r="E191" s="577"/>
      <c r="F191" s="577"/>
      <c r="G191" s="577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4500</v>
      </c>
      <c r="U191" s="80"/>
      <c r="V191" s="94"/>
      <c r="W191" s="82"/>
      <c r="X191" s="302"/>
      <c r="Y191" s="118"/>
      <c r="Z191" s="81"/>
      <c r="AA191" s="81"/>
      <c r="AB191" s="81">
        <v>4500</v>
      </c>
      <c r="AC191" s="81"/>
      <c r="AD191" s="81"/>
      <c r="AE191" s="82"/>
      <c r="AF191" s="109">
        <f t="shared" si="733"/>
        <v>4500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4500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77" t="s">
        <v>6</v>
      </c>
      <c r="E192" s="577"/>
      <c r="F192" s="577"/>
      <c r="G192" s="577"/>
      <c r="H192" s="76">
        <f t="shared" si="730"/>
        <v>78500</v>
      </c>
      <c r="I192" s="80"/>
      <c r="J192" s="94"/>
      <c r="K192" s="82"/>
      <c r="L192" s="302"/>
      <c r="M192" s="118"/>
      <c r="N192" s="81">
        <v>78500</v>
      </c>
      <c r="O192" s="81"/>
      <c r="P192" s="81"/>
      <c r="Q192" s="81"/>
      <c r="R192" s="81"/>
      <c r="S192" s="82"/>
      <c r="T192" s="28">
        <f t="shared" si="732"/>
        <v>14780.41</v>
      </c>
      <c r="U192" s="80"/>
      <c r="V192" s="94"/>
      <c r="W192" s="82"/>
      <c r="X192" s="302"/>
      <c r="Y192" s="118"/>
      <c r="Z192" s="81">
        <v>-9500</v>
      </c>
      <c r="AA192" s="81">
        <v>24280.41</v>
      </c>
      <c r="AB192" s="81"/>
      <c r="AC192" s="81"/>
      <c r="AD192" s="81"/>
      <c r="AE192" s="82"/>
      <c r="AF192" s="109">
        <f t="shared" si="733"/>
        <v>93280.41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0</v>
      </c>
      <c r="AK192" s="290">
        <f t="shared" si="738"/>
        <v>0</v>
      </c>
      <c r="AL192" s="30">
        <f t="shared" si="738"/>
        <v>69000</v>
      </c>
      <c r="AM192" s="30">
        <f t="shared" si="738"/>
        <v>24280.41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77" t="s">
        <v>7</v>
      </c>
      <c r="E193" s="577"/>
      <c r="F193" s="577"/>
      <c r="G193" s="577"/>
      <c r="H193" s="76">
        <f t="shared" si="730"/>
        <v>4000</v>
      </c>
      <c r="I193" s="80"/>
      <c r="J193" s="94"/>
      <c r="K193" s="82"/>
      <c r="L193" s="302"/>
      <c r="M193" s="118"/>
      <c r="N193" s="81">
        <v>4000</v>
      </c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4000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4000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77" t="s">
        <v>8</v>
      </c>
      <c r="E194" s="577"/>
      <c r="F194" s="577"/>
      <c r="G194" s="578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5" t="s">
        <v>300</v>
      </c>
      <c r="B196" s="586"/>
      <c r="C196" s="586"/>
      <c r="D196" s="587" t="s">
        <v>301</v>
      </c>
      <c r="E196" s="587"/>
      <c r="F196" s="587"/>
      <c r="G196" s="588"/>
      <c r="H196" s="83">
        <f t="shared" ref="H196:H206" si="740">SUM(I196:S196)</f>
        <v>141900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87500</v>
      </c>
      <c r="O196" s="85">
        <f t="shared" si="741"/>
        <v>0</v>
      </c>
      <c r="P196" s="85">
        <f t="shared" si="741"/>
        <v>54400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54700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7600</v>
      </c>
      <c r="AA196" s="85">
        <f t="shared" si="741"/>
        <v>0</v>
      </c>
      <c r="AB196" s="85">
        <f t="shared" si="741"/>
        <v>47100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196600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95100</v>
      </c>
      <c r="AM196" s="85">
        <f t="shared" si="741"/>
        <v>0</v>
      </c>
      <c r="AN196" s="85">
        <f t="shared" si="741"/>
        <v>101500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83" t="s">
        <v>16</v>
      </c>
      <c r="E197" s="583"/>
      <c r="F197" s="583"/>
      <c r="G197" s="584"/>
      <c r="H197" s="75">
        <f t="shared" si="740"/>
        <v>141900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87500</v>
      </c>
      <c r="O197" s="78">
        <f>O198+O202</f>
        <v>0</v>
      </c>
      <c r="P197" s="78">
        <f t="shared" si="744"/>
        <v>54400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54700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7600</v>
      </c>
      <c r="AA197" s="78">
        <f t="shared" si="745"/>
        <v>0</v>
      </c>
      <c r="AB197" s="78">
        <f t="shared" si="745"/>
        <v>47100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196600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95100</v>
      </c>
      <c r="AM197" s="78">
        <f t="shared" si="746"/>
        <v>0</v>
      </c>
      <c r="AN197" s="78">
        <f t="shared" si="746"/>
        <v>101500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81">
        <v>31</v>
      </c>
      <c r="B198" s="582"/>
      <c r="C198" s="90"/>
      <c r="D198" s="583" t="s">
        <v>0</v>
      </c>
      <c r="E198" s="583"/>
      <c r="F198" s="583"/>
      <c r="G198" s="584"/>
      <c r="H198" s="75">
        <f t="shared" si="740"/>
        <v>68000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13600</v>
      </c>
      <c r="O198" s="78">
        <f>SUM(O199:O201)</f>
        <v>0</v>
      </c>
      <c r="P198" s="78">
        <f t="shared" ref="P198:S198" si="748">SUM(P199:P201)</f>
        <v>54400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48600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1500</v>
      </c>
      <c r="AA198" s="78">
        <f>SUM(AA199:AA201)</f>
        <v>0</v>
      </c>
      <c r="AB198" s="78">
        <f t="shared" ref="AB198:AE198" si="750">SUM(AB199:AB201)</f>
        <v>47100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116600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15100</v>
      </c>
      <c r="AM198" s="78">
        <f>SUM(AM199:AM201)</f>
        <v>0</v>
      </c>
      <c r="AN198" s="78">
        <f t="shared" ref="AN198:AQ198" si="752">SUM(AN199:AN201)</f>
        <v>101500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77" t="s">
        <v>1</v>
      </c>
      <c r="E199" s="577"/>
      <c r="F199" s="577"/>
      <c r="G199" s="577"/>
      <c r="H199" s="76">
        <f>SUM(I199:S199)</f>
        <v>55400</v>
      </c>
      <c r="I199" s="80"/>
      <c r="J199" s="94"/>
      <c r="K199" s="82"/>
      <c r="L199" s="302"/>
      <c r="M199" s="118"/>
      <c r="N199" s="81">
        <v>11600</v>
      </c>
      <c r="O199" s="81"/>
      <c r="P199" s="81">
        <v>43800</v>
      </c>
      <c r="Q199" s="81"/>
      <c r="R199" s="81"/>
      <c r="S199" s="82"/>
      <c r="T199" s="28">
        <f t="shared" si="742"/>
        <v>41500</v>
      </c>
      <c r="U199" s="80"/>
      <c r="V199" s="94"/>
      <c r="W199" s="82"/>
      <c r="X199" s="302"/>
      <c r="Y199" s="118"/>
      <c r="Z199" s="81">
        <v>1300</v>
      </c>
      <c r="AA199" s="81"/>
      <c r="AB199" s="81">
        <v>40200</v>
      </c>
      <c r="AC199" s="81"/>
      <c r="AD199" s="81"/>
      <c r="AE199" s="82"/>
      <c r="AF199" s="109">
        <f t="shared" si="743"/>
        <v>96900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12900</v>
      </c>
      <c r="AM199" s="30">
        <f t="shared" si="753"/>
        <v>0</v>
      </c>
      <c r="AN199" s="30">
        <f t="shared" si="753"/>
        <v>84000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77" t="s">
        <v>2</v>
      </c>
      <c r="E200" s="577"/>
      <c r="F200" s="577"/>
      <c r="G200" s="578"/>
      <c r="H200" s="76">
        <f>SUM(I200:S200)</f>
        <v>3000</v>
      </c>
      <c r="I200" s="80"/>
      <c r="J200" s="94"/>
      <c r="K200" s="82"/>
      <c r="L200" s="302"/>
      <c r="M200" s="118"/>
      <c r="N200" s="81"/>
      <c r="O200" s="81"/>
      <c r="P200" s="81">
        <v>3000</v>
      </c>
      <c r="Q200" s="81"/>
      <c r="R200" s="81"/>
      <c r="S200" s="82"/>
      <c r="T200" s="28">
        <f t="shared" si="742"/>
        <v>600</v>
      </c>
      <c r="U200" s="80"/>
      <c r="V200" s="94"/>
      <c r="W200" s="82"/>
      <c r="X200" s="302"/>
      <c r="Y200" s="118"/>
      <c r="Z200" s="81"/>
      <c r="AA200" s="81"/>
      <c r="AB200" s="81">
        <v>600</v>
      </c>
      <c r="AC200" s="81"/>
      <c r="AD200" s="81"/>
      <c r="AE200" s="82"/>
      <c r="AF200" s="109">
        <f t="shared" si="743"/>
        <v>3600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0</v>
      </c>
      <c r="AM200" s="30">
        <f t="shared" si="753"/>
        <v>0</v>
      </c>
      <c r="AN200" s="30">
        <f t="shared" si="753"/>
        <v>3600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77" t="s">
        <v>3</v>
      </c>
      <c r="E201" s="577"/>
      <c r="F201" s="577"/>
      <c r="G201" s="577"/>
      <c r="H201" s="76">
        <f>SUM(I201:S201)</f>
        <v>9600</v>
      </c>
      <c r="I201" s="80"/>
      <c r="J201" s="94"/>
      <c r="K201" s="82"/>
      <c r="L201" s="302"/>
      <c r="M201" s="118"/>
      <c r="N201" s="81">
        <v>2000</v>
      </c>
      <c r="O201" s="81"/>
      <c r="P201" s="81">
        <v>7600</v>
      </c>
      <c r="Q201" s="81"/>
      <c r="R201" s="81"/>
      <c r="S201" s="82"/>
      <c r="T201" s="28">
        <f t="shared" si="742"/>
        <v>6500</v>
      </c>
      <c r="U201" s="80"/>
      <c r="V201" s="94"/>
      <c r="W201" s="82"/>
      <c r="X201" s="302"/>
      <c r="Y201" s="118"/>
      <c r="Z201" s="81">
        <v>200</v>
      </c>
      <c r="AA201" s="81"/>
      <c r="AB201" s="81">
        <v>6300</v>
      </c>
      <c r="AC201" s="81"/>
      <c r="AD201" s="81"/>
      <c r="AE201" s="82"/>
      <c r="AF201" s="109">
        <f t="shared" si="743"/>
        <v>16100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2200</v>
      </c>
      <c r="AM201" s="30">
        <f t="shared" si="753"/>
        <v>0</v>
      </c>
      <c r="AN201" s="30">
        <f t="shared" si="753"/>
        <v>13900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81">
        <v>32</v>
      </c>
      <c r="B202" s="582"/>
      <c r="C202" s="90"/>
      <c r="D202" s="583" t="s">
        <v>4</v>
      </c>
      <c r="E202" s="583"/>
      <c r="F202" s="583"/>
      <c r="G202" s="584"/>
      <c r="H202" s="75">
        <f t="shared" si="740"/>
        <v>73900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73900</v>
      </c>
      <c r="O202" s="78">
        <f t="shared" si="755"/>
        <v>0</v>
      </c>
      <c r="P202" s="78">
        <f t="shared" si="755"/>
        <v>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6100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6100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80000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80000</v>
      </c>
      <c r="AM202" s="78">
        <f t="shared" si="757"/>
        <v>0</v>
      </c>
      <c r="AN202" s="78">
        <f t="shared" si="757"/>
        <v>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77" t="s">
        <v>5</v>
      </c>
      <c r="E203" s="577"/>
      <c r="F203" s="577"/>
      <c r="G203" s="577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77" t="s">
        <v>6</v>
      </c>
      <c r="E204" s="577"/>
      <c r="F204" s="577"/>
      <c r="G204" s="577"/>
      <c r="H204" s="76">
        <f t="shared" si="740"/>
        <v>73900</v>
      </c>
      <c r="I204" s="80"/>
      <c r="J204" s="94"/>
      <c r="K204" s="82"/>
      <c r="L204" s="302"/>
      <c r="M204" s="118"/>
      <c r="N204" s="81">
        <v>73900</v>
      </c>
      <c r="O204" s="81"/>
      <c r="P204" s="81"/>
      <c r="Q204" s="81"/>
      <c r="R204" s="81"/>
      <c r="S204" s="82"/>
      <c r="T204" s="28">
        <f t="shared" si="742"/>
        <v>6100</v>
      </c>
      <c r="U204" s="80"/>
      <c r="V204" s="94"/>
      <c r="W204" s="82"/>
      <c r="X204" s="302"/>
      <c r="Y204" s="118"/>
      <c r="Z204" s="81">
        <v>6100</v>
      </c>
      <c r="AA204" s="81"/>
      <c r="AB204" s="81"/>
      <c r="AC204" s="81"/>
      <c r="AD204" s="81"/>
      <c r="AE204" s="82"/>
      <c r="AF204" s="109">
        <f t="shared" si="743"/>
        <v>80000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80000</v>
      </c>
      <c r="AM204" s="30">
        <f t="shared" si="758"/>
        <v>0</v>
      </c>
      <c r="AN204" s="30">
        <f t="shared" si="758"/>
        <v>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77" t="s">
        <v>7</v>
      </c>
      <c r="E205" s="577"/>
      <c r="F205" s="577"/>
      <c r="G205" s="577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77" t="s">
        <v>8</v>
      </c>
      <c r="E206" s="577"/>
      <c r="F206" s="577"/>
      <c r="G206" s="578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621" t="s">
        <v>131</v>
      </c>
      <c r="B209" s="622"/>
      <c r="C209" s="622"/>
      <c r="D209" s="623" t="s">
        <v>132</v>
      </c>
      <c r="E209" s="623"/>
      <c r="F209" s="623"/>
      <c r="G209" s="624"/>
      <c r="H209" s="97">
        <f>SUM(I209:S209)</f>
        <v>4606000</v>
      </c>
      <c r="I209" s="98">
        <f t="shared" ref="I209:S209" si="760">I210+I230+I243</f>
        <v>0</v>
      </c>
      <c r="J209" s="284">
        <f t="shared" si="760"/>
        <v>352800</v>
      </c>
      <c r="K209" s="122">
        <f t="shared" si="760"/>
        <v>0</v>
      </c>
      <c r="L209" s="299">
        <f t="shared" si="760"/>
        <v>3799000</v>
      </c>
      <c r="M209" s="119">
        <f t="shared" si="760"/>
        <v>1500</v>
      </c>
      <c r="N209" s="99">
        <f t="shared" si="760"/>
        <v>25000</v>
      </c>
      <c r="O209" s="99">
        <f t="shared" si="760"/>
        <v>0</v>
      </c>
      <c r="P209" s="99">
        <f t="shared" si="760"/>
        <v>427700</v>
      </c>
      <c r="Q209" s="99">
        <f t="shared" si="760"/>
        <v>0</v>
      </c>
      <c r="R209" s="99">
        <f t="shared" si="760"/>
        <v>0</v>
      </c>
      <c r="S209" s="122">
        <f t="shared" si="760"/>
        <v>0</v>
      </c>
      <c r="T209" s="246">
        <f>SUM(U209:AE209)</f>
        <v>616275.77</v>
      </c>
      <c r="U209" s="98">
        <f t="shared" ref="U209:AE209" si="761">U210+U230+U243</f>
        <v>0</v>
      </c>
      <c r="V209" s="284">
        <f t="shared" si="761"/>
        <v>52200</v>
      </c>
      <c r="W209" s="122">
        <f t="shared" si="761"/>
        <v>0</v>
      </c>
      <c r="X209" s="299">
        <f t="shared" si="761"/>
        <v>630600</v>
      </c>
      <c r="Y209" s="119">
        <f t="shared" si="761"/>
        <v>6375.77</v>
      </c>
      <c r="Z209" s="99">
        <f t="shared" si="761"/>
        <v>0</v>
      </c>
      <c r="AA209" s="99">
        <f t="shared" si="761"/>
        <v>0</v>
      </c>
      <c r="AB209" s="99">
        <f t="shared" si="761"/>
        <v>-72900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5222275.7699999996</v>
      </c>
      <c r="AG209" s="462">
        <f t="shared" ref="AG209:AQ209" si="763">AG210+AG230+AG243</f>
        <v>0</v>
      </c>
      <c r="AH209" s="463">
        <f t="shared" si="763"/>
        <v>405000</v>
      </c>
      <c r="AI209" s="464">
        <f t="shared" si="763"/>
        <v>0</v>
      </c>
      <c r="AJ209" s="465">
        <f t="shared" si="763"/>
        <v>4429600</v>
      </c>
      <c r="AK209" s="466">
        <f t="shared" si="763"/>
        <v>7875.77</v>
      </c>
      <c r="AL209" s="467">
        <f t="shared" si="763"/>
        <v>25000</v>
      </c>
      <c r="AM209" s="467">
        <f t="shared" si="763"/>
        <v>0</v>
      </c>
      <c r="AN209" s="467">
        <f t="shared" si="763"/>
        <v>354800</v>
      </c>
      <c r="AO209" s="467">
        <f t="shared" si="763"/>
        <v>0</v>
      </c>
      <c r="AP209" s="467">
        <f t="shared" si="763"/>
        <v>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15.75" customHeight="1" x14ac:dyDescent="0.25">
      <c r="A210" s="602" t="s">
        <v>133</v>
      </c>
      <c r="B210" s="603"/>
      <c r="C210" s="603"/>
      <c r="D210" s="587" t="s">
        <v>137</v>
      </c>
      <c r="E210" s="587"/>
      <c r="F210" s="587"/>
      <c r="G210" s="588"/>
      <c r="H210" s="83">
        <f>SUM(I210:S210)</f>
        <v>4573500</v>
      </c>
      <c r="I210" s="84">
        <f>I211+I225</f>
        <v>0</v>
      </c>
      <c r="J210" s="285">
        <f t="shared" ref="J210:R210" si="764">J211+J225</f>
        <v>345300</v>
      </c>
      <c r="K210" s="86">
        <f t="shared" si="764"/>
        <v>0</v>
      </c>
      <c r="L210" s="300">
        <f t="shared" si="764"/>
        <v>3799000</v>
      </c>
      <c r="M210" s="120">
        <f t="shared" si="764"/>
        <v>1500</v>
      </c>
      <c r="N210" s="85">
        <f t="shared" si="764"/>
        <v>25000</v>
      </c>
      <c r="O210" s="85">
        <f>O211+O225</f>
        <v>0</v>
      </c>
      <c r="P210" s="85">
        <f t="shared" si="764"/>
        <v>402700</v>
      </c>
      <c r="Q210" s="85">
        <f t="shared" si="764"/>
        <v>0</v>
      </c>
      <c r="R210" s="85">
        <f t="shared" si="764"/>
        <v>0</v>
      </c>
      <c r="S210" s="86">
        <f>S211+S225</f>
        <v>0</v>
      </c>
      <c r="T210" s="245">
        <f>SUM(U210:AE210)</f>
        <v>609900</v>
      </c>
      <c r="U210" s="84">
        <f>U211+U225</f>
        <v>0</v>
      </c>
      <c r="V210" s="285">
        <f t="shared" ref="V210" si="765">V211+V225</f>
        <v>52200</v>
      </c>
      <c r="W210" s="86">
        <f t="shared" ref="W210" si="766">W211+W225</f>
        <v>0</v>
      </c>
      <c r="X210" s="300">
        <f t="shared" ref="X210" si="767">X211+X225</f>
        <v>630600</v>
      </c>
      <c r="Y210" s="120">
        <f t="shared" ref="Y210" si="768">Y211+Y225</f>
        <v>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-72900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5183400</v>
      </c>
      <c r="AG210" s="468">
        <f>AG211+AG225</f>
        <v>0</v>
      </c>
      <c r="AH210" s="469">
        <f t="shared" ref="AH210" si="773">AH211+AH225</f>
        <v>397500</v>
      </c>
      <c r="AI210" s="470">
        <f t="shared" ref="AI210" si="774">AI211+AI225</f>
        <v>0</v>
      </c>
      <c r="AJ210" s="471">
        <f t="shared" ref="AJ210" si="775">AJ211+AJ225</f>
        <v>4429600</v>
      </c>
      <c r="AK210" s="472">
        <f t="shared" ref="AK210" si="776">AK211+AK225</f>
        <v>1500</v>
      </c>
      <c r="AL210" s="473">
        <f t="shared" ref="AL210" si="777">AL211+AL225</f>
        <v>25000</v>
      </c>
      <c r="AM210" s="473">
        <f>AM211+AM225</f>
        <v>0</v>
      </c>
      <c r="AN210" s="473">
        <f t="shared" ref="AN210" si="778">AN211+AN225</f>
        <v>329800</v>
      </c>
      <c r="AO210" s="473">
        <f t="shared" ref="AO210" si="779">AO211+AO225</f>
        <v>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14" t="s">
        <v>16</v>
      </c>
      <c r="E211" s="614"/>
      <c r="F211" s="614"/>
      <c r="G211" s="615"/>
      <c r="H211" s="75">
        <f t="shared" ref="H211:H224" si="781">SUM(I211:S211)</f>
        <v>4573500</v>
      </c>
      <c r="I211" s="77">
        <f t="shared" ref="I211:S211" si="782">I212+I216+I222</f>
        <v>0</v>
      </c>
      <c r="J211" s="61">
        <f t="shared" si="782"/>
        <v>345300</v>
      </c>
      <c r="K211" s="79">
        <f t="shared" si="782"/>
        <v>0</v>
      </c>
      <c r="L211" s="301">
        <f t="shared" si="782"/>
        <v>3799000</v>
      </c>
      <c r="M211" s="95">
        <f t="shared" si="782"/>
        <v>1500</v>
      </c>
      <c r="N211" s="78">
        <f t="shared" si="782"/>
        <v>25000</v>
      </c>
      <c r="O211" s="78">
        <f t="shared" si="782"/>
        <v>0</v>
      </c>
      <c r="P211" s="78">
        <f t="shared" si="782"/>
        <v>402700</v>
      </c>
      <c r="Q211" s="78">
        <f t="shared" si="782"/>
        <v>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609900</v>
      </c>
      <c r="U211" s="77">
        <f t="shared" ref="U211:AE211" si="784">U212+U216+U222</f>
        <v>0</v>
      </c>
      <c r="V211" s="61">
        <f t="shared" si="784"/>
        <v>52200</v>
      </c>
      <c r="W211" s="79">
        <f t="shared" si="784"/>
        <v>0</v>
      </c>
      <c r="X211" s="301">
        <f t="shared" si="784"/>
        <v>630600</v>
      </c>
      <c r="Y211" s="95">
        <f t="shared" si="784"/>
        <v>0</v>
      </c>
      <c r="Z211" s="78">
        <f t="shared" si="784"/>
        <v>0</v>
      </c>
      <c r="AA211" s="78">
        <f t="shared" si="784"/>
        <v>0</v>
      </c>
      <c r="AB211" s="78">
        <f t="shared" si="784"/>
        <v>-72900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5183400</v>
      </c>
      <c r="AG211" s="315">
        <f t="shared" ref="AG211:AQ211" si="785">AG212+AG216+AG222</f>
        <v>0</v>
      </c>
      <c r="AH211" s="263">
        <f t="shared" si="785"/>
        <v>397500</v>
      </c>
      <c r="AI211" s="239">
        <f t="shared" si="785"/>
        <v>0</v>
      </c>
      <c r="AJ211" s="303">
        <f t="shared" si="785"/>
        <v>4429600</v>
      </c>
      <c r="AK211" s="240">
        <f t="shared" si="785"/>
        <v>1500</v>
      </c>
      <c r="AL211" s="241">
        <f t="shared" si="785"/>
        <v>25000</v>
      </c>
      <c r="AM211" s="241">
        <f t="shared" si="785"/>
        <v>0</v>
      </c>
      <c r="AN211" s="241">
        <f t="shared" si="785"/>
        <v>329800</v>
      </c>
      <c r="AO211" s="241">
        <f t="shared" si="785"/>
        <v>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81">
        <v>31</v>
      </c>
      <c r="B212" s="582"/>
      <c r="C212" s="90"/>
      <c r="D212" s="583" t="s">
        <v>0</v>
      </c>
      <c r="E212" s="583"/>
      <c r="F212" s="583"/>
      <c r="G212" s="584"/>
      <c r="H212" s="75">
        <f t="shared" si="781"/>
        <v>3737500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3599000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138500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551400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610600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-59200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4288900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4209600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79300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77" t="s">
        <v>1</v>
      </c>
      <c r="E213" s="577"/>
      <c r="F213" s="577"/>
      <c r="G213" s="578"/>
      <c r="H213" s="76">
        <f t="shared" si="781"/>
        <v>3135800</v>
      </c>
      <c r="I213" s="80"/>
      <c r="J213" s="94"/>
      <c r="K213" s="82"/>
      <c r="L213" s="302">
        <v>3025000</v>
      </c>
      <c r="M213" s="118"/>
      <c r="N213" s="81"/>
      <c r="O213" s="81"/>
      <c r="P213" s="81">
        <v>110800</v>
      </c>
      <c r="Q213" s="81"/>
      <c r="R213" s="81"/>
      <c r="S213" s="82"/>
      <c r="T213" s="28">
        <f t="shared" si="783"/>
        <v>411000</v>
      </c>
      <c r="U213" s="80"/>
      <c r="V213" s="94"/>
      <c r="W213" s="82"/>
      <c r="X213" s="302">
        <v>476600</v>
      </c>
      <c r="Y213" s="118"/>
      <c r="Z213" s="81"/>
      <c r="AA213" s="81"/>
      <c r="AB213" s="81">
        <v>-65600</v>
      </c>
      <c r="AC213" s="81"/>
      <c r="AD213" s="81"/>
      <c r="AE213" s="82"/>
      <c r="AF213" s="109">
        <f t="shared" si="762"/>
        <v>3546800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3501600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45200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77" t="s">
        <v>2</v>
      </c>
      <c r="E214" s="577"/>
      <c r="F214" s="577"/>
      <c r="G214" s="578"/>
      <c r="H214" s="76">
        <f t="shared" si="781"/>
        <v>138500</v>
      </c>
      <c r="I214" s="80"/>
      <c r="J214" s="94"/>
      <c r="K214" s="82"/>
      <c r="L214" s="302">
        <v>130000</v>
      </c>
      <c r="M214" s="118"/>
      <c r="N214" s="81"/>
      <c r="O214" s="81"/>
      <c r="P214" s="81">
        <v>8500</v>
      </c>
      <c r="Q214" s="81"/>
      <c r="R214" s="81"/>
      <c r="S214" s="82"/>
      <c r="T214" s="28">
        <f t="shared" si="783"/>
        <v>12100</v>
      </c>
      <c r="U214" s="80"/>
      <c r="V214" s="94"/>
      <c r="W214" s="82"/>
      <c r="X214" s="302"/>
      <c r="Y214" s="118"/>
      <c r="Z214" s="81"/>
      <c r="AA214" s="81"/>
      <c r="AB214" s="81">
        <v>12100</v>
      </c>
      <c r="AC214" s="81"/>
      <c r="AD214" s="81"/>
      <c r="AE214" s="82"/>
      <c r="AF214" s="109">
        <f t="shared" si="762"/>
        <v>150600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130000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20600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77" t="s">
        <v>3</v>
      </c>
      <c r="E215" s="577"/>
      <c r="F215" s="577"/>
      <c r="G215" s="578"/>
      <c r="H215" s="76">
        <f t="shared" si="781"/>
        <v>463200</v>
      </c>
      <c r="I215" s="80"/>
      <c r="J215" s="94"/>
      <c r="K215" s="82"/>
      <c r="L215" s="302">
        <v>444000</v>
      </c>
      <c r="M215" s="118"/>
      <c r="N215" s="81"/>
      <c r="O215" s="81"/>
      <c r="P215" s="81">
        <v>19200</v>
      </c>
      <c r="Q215" s="81"/>
      <c r="R215" s="81"/>
      <c r="S215" s="82"/>
      <c r="T215" s="28">
        <f t="shared" si="783"/>
        <v>128300</v>
      </c>
      <c r="U215" s="80"/>
      <c r="V215" s="94"/>
      <c r="W215" s="82"/>
      <c r="X215" s="302">
        <v>134000</v>
      </c>
      <c r="Y215" s="118"/>
      <c r="Z215" s="81"/>
      <c r="AA215" s="81"/>
      <c r="AB215" s="81">
        <v>-5700</v>
      </c>
      <c r="AC215" s="81"/>
      <c r="AD215" s="81"/>
      <c r="AE215" s="82"/>
      <c r="AF215" s="109">
        <f t="shared" si="762"/>
        <v>591500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578000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13500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81">
        <v>32</v>
      </c>
      <c r="B216" s="582"/>
      <c r="C216" s="90"/>
      <c r="D216" s="583" t="s">
        <v>4</v>
      </c>
      <c r="E216" s="583"/>
      <c r="F216" s="583"/>
      <c r="G216" s="584"/>
      <c r="H216" s="75">
        <f t="shared" si="781"/>
        <v>832000</v>
      </c>
      <c r="I216" s="77">
        <f>SUM(I217:I221)</f>
        <v>0</v>
      </c>
      <c r="J216" s="61">
        <f>SUM(J217:J221)</f>
        <v>341300</v>
      </c>
      <c r="K216" s="79">
        <f t="shared" ref="K216:S216" si="803">SUM(K217:K221)</f>
        <v>0</v>
      </c>
      <c r="L216" s="301">
        <f>SUM(L217:L221)</f>
        <v>200000</v>
      </c>
      <c r="M216" s="95">
        <f t="shared" si="803"/>
        <v>1500</v>
      </c>
      <c r="N216" s="78">
        <f t="shared" si="803"/>
        <v>25000</v>
      </c>
      <c r="O216" s="78">
        <f t="shared" ref="O216" si="804">SUM(O217:O221)</f>
        <v>0</v>
      </c>
      <c r="P216" s="78">
        <f t="shared" si="803"/>
        <v>264200</v>
      </c>
      <c r="Q216" s="78">
        <f t="shared" si="803"/>
        <v>0</v>
      </c>
      <c r="R216" s="78">
        <f t="shared" si="803"/>
        <v>0</v>
      </c>
      <c r="S216" s="79">
        <f t="shared" si="803"/>
        <v>0</v>
      </c>
      <c r="T216" s="237">
        <f t="shared" si="783"/>
        <v>58500</v>
      </c>
      <c r="U216" s="77">
        <f>SUM(U217:U221)</f>
        <v>0</v>
      </c>
      <c r="V216" s="61">
        <f>SUM(V217:V221)</f>
        <v>52200</v>
      </c>
      <c r="W216" s="79">
        <f t="shared" ref="W216" si="805">SUM(W217:W221)</f>
        <v>0</v>
      </c>
      <c r="X216" s="301">
        <f>SUM(X217:X221)</f>
        <v>20000</v>
      </c>
      <c r="Y216" s="95">
        <f t="shared" ref="Y216:AE216" si="806">SUM(Y217:Y221)</f>
        <v>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-13700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890500</v>
      </c>
      <c r="AG216" s="315">
        <f>SUM(AG217:AG221)</f>
        <v>0</v>
      </c>
      <c r="AH216" s="263">
        <f>SUM(AH217:AH221)</f>
        <v>393500</v>
      </c>
      <c r="AI216" s="239">
        <f t="shared" ref="AI216" si="808">SUM(AI217:AI221)</f>
        <v>0</v>
      </c>
      <c r="AJ216" s="303">
        <f>SUM(AJ217:AJ221)</f>
        <v>220000</v>
      </c>
      <c r="AK216" s="240">
        <f t="shared" ref="AK216:AQ216" si="809">SUM(AK217:AK221)</f>
        <v>1500</v>
      </c>
      <c r="AL216" s="241">
        <f t="shared" si="809"/>
        <v>25000</v>
      </c>
      <c r="AM216" s="241">
        <f t="shared" ref="AM216" si="810">SUM(AM217:AM221)</f>
        <v>0</v>
      </c>
      <c r="AN216" s="241">
        <f t="shared" si="809"/>
        <v>250500</v>
      </c>
      <c r="AO216" s="241">
        <f t="shared" si="809"/>
        <v>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77" t="s">
        <v>5</v>
      </c>
      <c r="E217" s="577"/>
      <c r="F217" s="577"/>
      <c r="G217" s="578"/>
      <c r="H217" s="76">
        <f t="shared" si="781"/>
        <v>237300</v>
      </c>
      <c r="I217" s="80"/>
      <c r="J217" s="94">
        <v>28000</v>
      </c>
      <c r="K217" s="82"/>
      <c r="L217" s="302">
        <v>200000</v>
      </c>
      <c r="M217" s="118"/>
      <c r="N217" s="81"/>
      <c r="O217" s="81"/>
      <c r="P217" s="81">
        <v>9300</v>
      </c>
      <c r="Q217" s="81"/>
      <c r="R217" s="81"/>
      <c r="S217" s="82"/>
      <c r="T217" s="28">
        <f t="shared" si="783"/>
        <v>22400</v>
      </c>
      <c r="U217" s="80"/>
      <c r="V217" s="94">
        <v>-1000</v>
      </c>
      <c r="W217" s="82"/>
      <c r="X217" s="302">
        <v>20000</v>
      </c>
      <c r="Y217" s="118"/>
      <c r="Z217" s="81">
        <v>12000</v>
      </c>
      <c r="AA217" s="81"/>
      <c r="AB217" s="81">
        <v>-8600</v>
      </c>
      <c r="AC217" s="81"/>
      <c r="AD217" s="81"/>
      <c r="AE217" s="82"/>
      <c r="AF217" s="109">
        <f t="shared" si="762"/>
        <v>259700</v>
      </c>
      <c r="AG217" s="29">
        <f t="shared" ref="AG217:AG221" si="811">I217+U217</f>
        <v>0</v>
      </c>
      <c r="AH217" s="92">
        <f t="shared" ref="AH217:AH221" si="812">J217+V217</f>
        <v>27000</v>
      </c>
      <c r="AI217" s="31">
        <f t="shared" ref="AI217:AI221" si="813">K217+W217</f>
        <v>0</v>
      </c>
      <c r="AJ217" s="326">
        <f t="shared" ref="AJ217:AJ221" si="814">L217+X217</f>
        <v>220000</v>
      </c>
      <c r="AK217" s="290">
        <f t="shared" ref="AK217:AK221" si="815">M217+Y217</f>
        <v>0</v>
      </c>
      <c r="AL217" s="30">
        <f t="shared" ref="AL217:AL221" si="816">N217+Z217</f>
        <v>12000</v>
      </c>
      <c r="AM217" s="30">
        <f t="shared" ref="AM217:AM221" si="817">O217+AA217</f>
        <v>0</v>
      </c>
      <c r="AN217" s="30">
        <f t="shared" ref="AN217:AN221" si="818">P217+AB217</f>
        <v>700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77" t="s">
        <v>6</v>
      </c>
      <c r="E218" s="577"/>
      <c r="F218" s="577"/>
      <c r="G218" s="578"/>
      <c r="H218" s="76">
        <f t="shared" si="781"/>
        <v>340000</v>
      </c>
      <c r="I218" s="80"/>
      <c r="J218" s="94">
        <v>188300</v>
      </c>
      <c r="K218" s="82"/>
      <c r="L218" s="302"/>
      <c r="M218" s="118">
        <v>1500</v>
      </c>
      <c r="N218" s="81">
        <v>18000</v>
      </c>
      <c r="O218" s="81"/>
      <c r="P218" s="81">
        <v>132200</v>
      </c>
      <c r="Q218" s="81"/>
      <c r="R218" s="81"/>
      <c r="S218" s="82"/>
      <c r="T218" s="28">
        <f t="shared" si="783"/>
        <v>42000</v>
      </c>
      <c r="U218" s="80"/>
      <c r="V218" s="94">
        <v>61000</v>
      </c>
      <c r="W218" s="82"/>
      <c r="X218" s="302"/>
      <c r="Y218" s="118"/>
      <c r="Z218" s="81">
        <v>-12000</v>
      </c>
      <c r="AA218" s="81"/>
      <c r="AB218" s="81">
        <v>-7000</v>
      </c>
      <c r="AC218" s="81"/>
      <c r="AD218" s="81"/>
      <c r="AE218" s="82"/>
      <c r="AF218" s="109">
        <f t="shared" si="762"/>
        <v>382000</v>
      </c>
      <c r="AG218" s="29">
        <f t="shared" si="811"/>
        <v>0</v>
      </c>
      <c r="AH218" s="92">
        <f t="shared" si="812"/>
        <v>249300</v>
      </c>
      <c r="AI218" s="31">
        <f t="shared" si="813"/>
        <v>0</v>
      </c>
      <c r="AJ218" s="326">
        <f t="shared" si="814"/>
        <v>0</v>
      </c>
      <c r="AK218" s="290">
        <f t="shared" si="815"/>
        <v>1500</v>
      </c>
      <c r="AL218" s="30">
        <f t="shared" si="816"/>
        <v>6000</v>
      </c>
      <c r="AM218" s="30">
        <f t="shared" si="817"/>
        <v>0</v>
      </c>
      <c r="AN218" s="30">
        <f t="shared" si="818"/>
        <v>125200</v>
      </c>
      <c r="AO218" s="30">
        <f t="shared" si="819"/>
        <v>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77" t="s">
        <v>7</v>
      </c>
      <c r="E219" s="577"/>
      <c r="F219" s="577"/>
      <c r="G219" s="578"/>
      <c r="H219" s="76">
        <f>SUM(I219:S219)</f>
        <v>203000</v>
      </c>
      <c r="I219" s="80"/>
      <c r="J219" s="94">
        <v>103000</v>
      </c>
      <c r="K219" s="82"/>
      <c r="L219" s="302"/>
      <c r="M219" s="118"/>
      <c r="N219" s="81"/>
      <c r="O219" s="81"/>
      <c r="P219" s="81">
        <v>100000</v>
      </c>
      <c r="Q219" s="81"/>
      <c r="R219" s="81"/>
      <c r="S219" s="82"/>
      <c r="T219" s="28">
        <f>SUM(U219:AE219)</f>
        <v>-5000</v>
      </c>
      <c r="U219" s="80"/>
      <c r="V219" s="94">
        <v>-5000</v>
      </c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2"/>
        <v>198000</v>
      </c>
      <c r="AG219" s="29">
        <f t="shared" si="811"/>
        <v>0</v>
      </c>
      <c r="AH219" s="92">
        <f t="shared" si="812"/>
        <v>98000</v>
      </c>
      <c r="AI219" s="31">
        <f t="shared" si="813"/>
        <v>0</v>
      </c>
      <c r="AJ219" s="326">
        <f t="shared" si="814"/>
        <v>0</v>
      </c>
      <c r="AK219" s="290">
        <f t="shared" si="815"/>
        <v>0</v>
      </c>
      <c r="AL219" s="30">
        <f t="shared" si="816"/>
        <v>0</v>
      </c>
      <c r="AM219" s="30">
        <f t="shared" si="817"/>
        <v>0</v>
      </c>
      <c r="AN219" s="30">
        <f t="shared" si="818"/>
        <v>100000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15.75" customHeight="1" x14ac:dyDescent="0.25">
      <c r="A220" s="230"/>
      <c r="B220" s="179"/>
      <c r="C220" s="179">
        <v>324</v>
      </c>
      <c r="D220" s="577" t="s">
        <v>90</v>
      </c>
      <c r="E220" s="577"/>
      <c r="F220" s="577"/>
      <c r="G220" s="578"/>
      <c r="H220" s="76">
        <f t="shared" si="781"/>
        <v>7100</v>
      </c>
      <c r="I220" s="80"/>
      <c r="J220" s="94"/>
      <c r="K220" s="82"/>
      <c r="L220" s="302"/>
      <c r="M220" s="118"/>
      <c r="N220" s="81"/>
      <c r="O220" s="81"/>
      <c r="P220" s="81">
        <v>7100</v>
      </c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7100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7100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77" t="s">
        <v>8</v>
      </c>
      <c r="E221" s="577"/>
      <c r="F221" s="577"/>
      <c r="G221" s="578"/>
      <c r="H221" s="76">
        <f t="shared" si="781"/>
        <v>44600</v>
      </c>
      <c r="I221" s="80"/>
      <c r="J221" s="94">
        <v>22000</v>
      </c>
      <c r="K221" s="82"/>
      <c r="L221" s="302"/>
      <c r="M221" s="118"/>
      <c r="N221" s="81">
        <v>7000</v>
      </c>
      <c r="O221" s="81"/>
      <c r="P221" s="81">
        <v>15600</v>
      </c>
      <c r="Q221" s="81"/>
      <c r="R221" s="81"/>
      <c r="S221" s="82"/>
      <c r="T221" s="28">
        <f t="shared" si="783"/>
        <v>-900</v>
      </c>
      <c r="U221" s="80"/>
      <c r="V221" s="94">
        <v>-2800</v>
      </c>
      <c r="W221" s="82"/>
      <c r="X221" s="302"/>
      <c r="Y221" s="118"/>
      <c r="Z221" s="81"/>
      <c r="AA221" s="81"/>
      <c r="AB221" s="81">
        <v>1900</v>
      </c>
      <c r="AC221" s="81"/>
      <c r="AD221" s="81"/>
      <c r="AE221" s="82"/>
      <c r="AF221" s="109">
        <f t="shared" si="762"/>
        <v>43700</v>
      </c>
      <c r="AG221" s="29">
        <f t="shared" si="811"/>
        <v>0</v>
      </c>
      <c r="AH221" s="92">
        <f t="shared" si="812"/>
        <v>19200</v>
      </c>
      <c r="AI221" s="31">
        <f t="shared" si="813"/>
        <v>0</v>
      </c>
      <c r="AJ221" s="326">
        <f t="shared" si="814"/>
        <v>0</v>
      </c>
      <c r="AK221" s="290">
        <f t="shared" si="815"/>
        <v>0</v>
      </c>
      <c r="AL221" s="30">
        <f t="shared" si="816"/>
        <v>7000</v>
      </c>
      <c r="AM221" s="30">
        <f t="shared" si="817"/>
        <v>0</v>
      </c>
      <c r="AN221" s="30">
        <f t="shared" si="818"/>
        <v>17500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81">
        <v>34</v>
      </c>
      <c r="B222" s="582"/>
      <c r="C222" s="90"/>
      <c r="D222" s="583" t="s">
        <v>9</v>
      </c>
      <c r="E222" s="583"/>
      <c r="F222" s="583"/>
      <c r="G222" s="584"/>
      <c r="H222" s="75">
        <f t="shared" si="781"/>
        <v>4000</v>
      </c>
      <c r="I222" s="77">
        <f>I223+I224</f>
        <v>0</v>
      </c>
      <c r="J222" s="61">
        <f>J223+J224</f>
        <v>4000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0</v>
      </c>
      <c r="U222" s="77">
        <f>U223+U224</f>
        <v>0</v>
      </c>
      <c r="V222" s="61">
        <f>V223+V224</f>
        <v>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4000</v>
      </c>
      <c r="AG222" s="315">
        <f>AG223+AG224</f>
        <v>0</v>
      </c>
      <c r="AH222" s="263">
        <f>AH223+AH224</f>
        <v>4000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77" t="s">
        <v>80</v>
      </c>
      <c r="E223" s="577"/>
      <c r="F223" s="577"/>
      <c r="G223" s="578"/>
      <c r="H223" s="76">
        <f t="shared" si="781"/>
        <v>0</v>
      </c>
      <c r="I223" s="80"/>
      <c r="J223" s="94"/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77" t="s">
        <v>10</v>
      </c>
      <c r="E224" s="577"/>
      <c r="F224" s="577"/>
      <c r="G224" s="578"/>
      <c r="H224" s="76">
        <f t="shared" si="781"/>
        <v>4000</v>
      </c>
      <c r="I224" s="80"/>
      <c r="J224" s="94">
        <v>4000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0</v>
      </c>
      <c r="U224" s="80"/>
      <c r="V224" s="94"/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4000</v>
      </c>
      <c r="AG224" s="29">
        <f t="shared" si="828"/>
        <v>0</v>
      </c>
      <c r="AH224" s="92">
        <f t="shared" si="829"/>
        <v>4000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90" t="s">
        <v>17</v>
      </c>
      <c r="E225" s="590"/>
      <c r="F225" s="590"/>
      <c r="G225" s="591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81">
        <v>42</v>
      </c>
      <c r="B226" s="582"/>
      <c r="C226" s="494"/>
      <c r="D226" s="583" t="s">
        <v>45</v>
      </c>
      <c r="E226" s="583"/>
      <c r="F226" s="583"/>
      <c r="G226" s="584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77" t="s">
        <v>85</v>
      </c>
      <c r="E227" s="577"/>
      <c r="F227" s="577"/>
      <c r="G227" s="578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49" t="s">
        <v>145</v>
      </c>
      <c r="J228" s="649"/>
      <c r="K228" s="649"/>
      <c r="L228" s="649"/>
      <c r="M228" s="649"/>
      <c r="N228" s="649"/>
      <c r="O228" s="649"/>
      <c r="P228" s="649"/>
      <c r="Q228" s="649"/>
      <c r="R228" s="649"/>
      <c r="S228" s="649"/>
      <c r="U228" s="649" t="s">
        <v>145</v>
      </c>
      <c r="V228" s="649"/>
      <c r="W228" s="649"/>
      <c r="X228" s="649"/>
      <c r="Y228" s="649"/>
      <c r="Z228" s="649"/>
      <c r="AA228" s="649"/>
      <c r="AB228" s="649"/>
      <c r="AC228" s="649"/>
      <c r="AD228" s="649"/>
      <c r="AE228" s="649"/>
      <c r="AG228" s="649" t="s">
        <v>145</v>
      </c>
      <c r="AH228" s="649"/>
      <c r="AI228" s="649"/>
      <c r="AJ228" s="649"/>
      <c r="AK228" s="649"/>
      <c r="AL228" s="649"/>
      <c r="AM228" s="649"/>
      <c r="AN228" s="649"/>
      <c r="AO228" s="649"/>
      <c r="AP228" s="649"/>
      <c r="AQ228" s="651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602" t="s">
        <v>134</v>
      </c>
      <c r="B230" s="603"/>
      <c r="C230" s="603"/>
      <c r="D230" s="600" t="s">
        <v>119</v>
      </c>
      <c r="E230" s="600"/>
      <c r="F230" s="600"/>
      <c r="G230" s="601"/>
      <c r="H230" s="83">
        <f t="shared" ref="H230:H241" si="865">SUM(I230:S230)</f>
        <v>32500</v>
      </c>
      <c r="I230" s="84">
        <f>I231+I235</f>
        <v>0</v>
      </c>
      <c r="J230" s="285">
        <f>J231+J235</f>
        <v>7500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0</v>
      </c>
      <c r="N230" s="85">
        <f t="shared" si="866"/>
        <v>0</v>
      </c>
      <c r="O230" s="85">
        <f t="shared" ref="O230" si="867">O231+O235</f>
        <v>0</v>
      </c>
      <c r="P230" s="85">
        <f>P231+P235</f>
        <v>25000</v>
      </c>
      <c r="Q230" s="85">
        <f t="shared" si="866"/>
        <v>0</v>
      </c>
      <c r="R230" s="85">
        <f t="shared" si="866"/>
        <v>0</v>
      </c>
      <c r="S230" s="86">
        <f t="shared" si="866"/>
        <v>0</v>
      </c>
      <c r="T230" s="245">
        <f t="shared" ref="T230:T241" si="868">SUM(U230:AE230)</f>
        <v>6375.77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6375.77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41" si="872">SUM(AG230:AQ230)</f>
        <v>38875.770000000004</v>
      </c>
      <c r="AG230" s="468">
        <f>AG231+AG235</f>
        <v>0</v>
      </c>
      <c r="AH230" s="469">
        <f>AH231+AH235</f>
        <v>7500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6375.77</v>
      </c>
      <c r="AL230" s="473">
        <f t="shared" si="873"/>
        <v>0</v>
      </c>
      <c r="AM230" s="473">
        <f t="shared" ref="AM230" si="874">AM231+AM235</f>
        <v>0</v>
      </c>
      <c r="AN230" s="473">
        <f>AN231+AN235</f>
        <v>25000</v>
      </c>
      <c r="AO230" s="473">
        <f t="shared" ref="AO230:AQ230" si="875">AO231+AO235</f>
        <v>0</v>
      </c>
      <c r="AP230" s="473">
        <f t="shared" si="875"/>
        <v>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83" t="s">
        <v>16</v>
      </c>
      <c r="E231" s="583"/>
      <c r="F231" s="583"/>
      <c r="G231" s="584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81">
        <v>32</v>
      </c>
      <c r="B232" s="582"/>
      <c r="C232" s="90"/>
      <c r="D232" s="583" t="s">
        <v>4</v>
      </c>
      <c r="E232" s="583"/>
      <c r="F232" s="583"/>
      <c r="G232" s="584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77" t="s">
        <v>6</v>
      </c>
      <c r="E233" s="577"/>
      <c r="F233" s="577"/>
      <c r="G233" s="578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77" t="s">
        <v>7</v>
      </c>
      <c r="E234" s="577"/>
      <c r="F234" s="577"/>
      <c r="G234" s="578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90" t="s">
        <v>17</v>
      </c>
      <c r="E235" s="590"/>
      <c r="F235" s="590"/>
      <c r="G235" s="591"/>
      <c r="H235" s="75">
        <f t="shared" si="865"/>
        <v>32500</v>
      </c>
      <c r="I235" s="77">
        <f>I236+I239</f>
        <v>0</v>
      </c>
      <c r="J235" s="77">
        <f t="shared" ref="J235:S235" si="894">J236+J239</f>
        <v>7500</v>
      </c>
      <c r="K235" s="77">
        <f t="shared" si="894"/>
        <v>0</v>
      </c>
      <c r="L235" s="77">
        <f t="shared" si="894"/>
        <v>0</v>
      </c>
      <c r="M235" s="77">
        <f t="shared" si="894"/>
        <v>0</v>
      </c>
      <c r="N235" s="77">
        <f t="shared" si="894"/>
        <v>0</v>
      </c>
      <c r="O235" s="77">
        <f t="shared" si="894"/>
        <v>0</v>
      </c>
      <c r="P235" s="77">
        <f t="shared" si="894"/>
        <v>25000</v>
      </c>
      <c r="Q235" s="77">
        <f t="shared" si="894"/>
        <v>0</v>
      </c>
      <c r="R235" s="77">
        <f t="shared" si="894"/>
        <v>0</v>
      </c>
      <c r="S235" s="77">
        <f t="shared" si="894"/>
        <v>0</v>
      </c>
      <c r="T235" s="237">
        <f t="shared" si="868"/>
        <v>6375.77</v>
      </c>
      <c r="U235" s="77">
        <f>U236+U239</f>
        <v>0</v>
      </c>
      <c r="V235" s="77">
        <f t="shared" ref="V235:AE235" si="895">V236+V239</f>
        <v>0</v>
      </c>
      <c r="W235" s="77">
        <f t="shared" si="895"/>
        <v>0</v>
      </c>
      <c r="X235" s="77">
        <f t="shared" si="895"/>
        <v>0</v>
      </c>
      <c r="Y235" s="77">
        <f t="shared" si="895"/>
        <v>6375.77</v>
      </c>
      <c r="Z235" s="77">
        <f t="shared" si="895"/>
        <v>0</v>
      </c>
      <c r="AA235" s="77">
        <f t="shared" si="895"/>
        <v>0</v>
      </c>
      <c r="AB235" s="77">
        <f t="shared" si="895"/>
        <v>0</v>
      </c>
      <c r="AC235" s="77">
        <f t="shared" si="895"/>
        <v>0</v>
      </c>
      <c r="AD235" s="77">
        <f t="shared" si="895"/>
        <v>0</v>
      </c>
      <c r="AE235" s="77">
        <f t="shared" si="895"/>
        <v>0</v>
      </c>
      <c r="AF235" s="262">
        <f t="shared" si="872"/>
        <v>38875.770000000004</v>
      </c>
      <c r="AG235" s="315">
        <f>AG236+AG239</f>
        <v>0</v>
      </c>
      <c r="AH235" s="315">
        <f t="shared" ref="AH235:AQ235" si="896">AH236+AH239</f>
        <v>7500</v>
      </c>
      <c r="AI235" s="315">
        <f t="shared" si="896"/>
        <v>0</v>
      </c>
      <c r="AJ235" s="315">
        <f t="shared" si="896"/>
        <v>0</v>
      </c>
      <c r="AK235" s="315">
        <f t="shared" si="896"/>
        <v>6375.77</v>
      </c>
      <c r="AL235" s="315">
        <f t="shared" si="896"/>
        <v>0</v>
      </c>
      <c r="AM235" s="315">
        <f t="shared" si="896"/>
        <v>0</v>
      </c>
      <c r="AN235" s="315">
        <f t="shared" si="896"/>
        <v>25000</v>
      </c>
      <c r="AO235" s="315">
        <f t="shared" si="896"/>
        <v>0</v>
      </c>
      <c r="AP235" s="315">
        <f t="shared" si="896"/>
        <v>0</v>
      </c>
      <c r="AQ235" s="315">
        <f t="shared" si="896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81">
        <v>42</v>
      </c>
      <c r="B236" s="582"/>
      <c r="C236" s="437"/>
      <c r="D236" s="583" t="s">
        <v>45</v>
      </c>
      <c r="E236" s="583"/>
      <c r="F236" s="583"/>
      <c r="G236" s="584"/>
      <c r="H236" s="75">
        <f t="shared" si="865"/>
        <v>32500</v>
      </c>
      <c r="I236" s="77">
        <f>SUM(I237:I238)</f>
        <v>0</v>
      </c>
      <c r="J236" s="61">
        <f>SUM(J237:J238)</f>
        <v>7500</v>
      </c>
      <c r="K236" s="79">
        <f t="shared" ref="K236:S236" si="897">SUM(K237:K238)</f>
        <v>0</v>
      </c>
      <c r="L236" s="301">
        <f t="shared" si="897"/>
        <v>0</v>
      </c>
      <c r="M236" s="95">
        <f t="shared" si="897"/>
        <v>0</v>
      </c>
      <c r="N236" s="78">
        <f t="shared" si="897"/>
        <v>0</v>
      </c>
      <c r="O236" s="78">
        <f t="shared" ref="O236" si="898">SUM(O237:O238)</f>
        <v>0</v>
      </c>
      <c r="P236" s="78">
        <f t="shared" si="897"/>
        <v>25000</v>
      </c>
      <c r="Q236" s="78">
        <f t="shared" si="897"/>
        <v>0</v>
      </c>
      <c r="R236" s="78">
        <f t="shared" si="897"/>
        <v>0</v>
      </c>
      <c r="S236" s="79">
        <f t="shared" si="897"/>
        <v>0</v>
      </c>
      <c r="T236" s="237">
        <f t="shared" si="868"/>
        <v>6375.77</v>
      </c>
      <c r="U236" s="77">
        <f>SUM(U237:U238)</f>
        <v>0</v>
      </c>
      <c r="V236" s="61">
        <f>SUM(V237:V238)</f>
        <v>0</v>
      </c>
      <c r="W236" s="79">
        <f t="shared" ref="W236:AE236" si="899">SUM(W237:W238)</f>
        <v>0</v>
      </c>
      <c r="X236" s="301">
        <f t="shared" si="899"/>
        <v>0</v>
      </c>
      <c r="Y236" s="95">
        <f t="shared" si="899"/>
        <v>6375.77</v>
      </c>
      <c r="Z236" s="78">
        <f t="shared" si="899"/>
        <v>0</v>
      </c>
      <c r="AA236" s="78">
        <f t="shared" ref="AA236" si="900">SUM(AA237:AA238)</f>
        <v>0</v>
      </c>
      <c r="AB236" s="78">
        <f t="shared" si="899"/>
        <v>0</v>
      </c>
      <c r="AC236" s="78">
        <f t="shared" si="899"/>
        <v>0</v>
      </c>
      <c r="AD236" s="78">
        <f t="shared" si="899"/>
        <v>0</v>
      </c>
      <c r="AE236" s="79">
        <f t="shared" si="899"/>
        <v>0</v>
      </c>
      <c r="AF236" s="262">
        <f t="shared" si="872"/>
        <v>38875.770000000004</v>
      </c>
      <c r="AG236" s="315">
        <f>SUM(AG237:AG238)</f>
        <v>0</v>
      </c>
      <c r="AH236" s="263">
        <f>SUM(AH237:AH238)</f>
        <v>7500</v>
      </c>
      <c r="AI236" s="239">
        <f t="shared" ref="AI236:AQ236" si="901">SUM(AI237:AI238)</f>
        <v>0</v>
      </c>
      <c r="AJ236" s="303">
        <f t="shared" si="901"/>
        <v>0</v>
      </c>
      <c r="AK236" s="240">
        <f t="shared" si="901"/>
        <v>6375.77</v>
      </c>
      <c r="AL236" s="241">
        <f t="shared" si="901"/>
        <v>0</v>
      </c>
      <c r="AM236" s="241">
        <f t="shared" ref="AM236" si="902">SUM(AM237:AM238)</f>
        <v>0</v>
      </c>
      <c r="AN236" s="241">
        <f t="shared" si="901"/>
        <v>25000</v>
      </c>
      <c r="AO236" s="241">
        <f t="shared" si="901"/>
        <v>0</v>
      </c>
      <c r="AP236" s="241">
        <f t="shared" si="901"/>
        <v>0</v>
      </c>
      <c r="AQ236" s="239">
        <f t="shared" si="901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77" t="s">
        <v>71</v>
      </c>
      <c r="E237" s="577"/>
      <c r="F237" s="577"/>
      <c r="G237" s="578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3">I237+U237</f>
        <v>0</v>
      </c>
      <c r="AH237" s="92">
        <f t="shared" ref="AH237:AH238" si="904">J237+V237</f>
        <v>0</v>
      </c>
      <c r="AI237" s="31">
        <f t="shared" ref="AI237:AI238" si="905">K237+W237</f>
        <v>0</v>
      </c>
      <c r="AJ237" s="326">
        <f t="shared" ref="AJ237:AJ238" si="906">L237+X237</f>
        <v>0</v>
      </c>
      <c r="AK237" s="290">
        <f t="shared" ref="AK237:AK238" si="907">M237+Y237</f>
        <v>0</v>
      </c>
      <c r="AL237" s="30">
        <f t="shared" ref="AL237:AL238" si="908">N237+Z237</f>
        <v>0</v>
      </c>
      <c r="AM237" s="30">
        <f t="shared" ref="AM237:AM238" si="909">O237+AA237</f>
        <v>0</v>
      </c>
      <c r="AN237" s="30">
        <f t="shared" ref="AN237:AN238" si="910">P237+AB237</f>
        <v>0</v>
      </c>
      <c r="AO237" s="30">
        <f t="shared" ref="AO237:AO238" si="911">Q237+AC237</f>
        <v>0</v>
      </c>
      <c r="AP237" s="30">
        <f t="shared" ref="AP237:AP238" si="912">R237+AD237</f>
        <v>0</v>
      </c>
      <c r="AQ237" s="31">
        <f t="shared" ref="AQ237:AQ238" si="913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77" t="s">
        <v>11</v>
      </c>
      <c r="E238" s="577"/>
      <c r="F238" s="577"/>
      <c r="G238" s="578"/>
      <c r="H238" s="76">
        <f t="shared" si="865"/>
        <v>32500</v>
      </c>
      <c r="I238" s="80"/>
      <c r="J238" s="94">
        <v>7500</v>
      </c>
      <c r="K238" s="82"/>
      <c r="L238" s="302"/>
      <c r="M238" s="118"/>
      <c r="N238" s="81"/>
      <c r="O238" s="81"/>
      <c r="P238" s="81">
        <v>25000</v>
      </c>
      <c r="Q238" s="81"/>
      <c r="R238" s="81"/>
      <c r="S238" s="82"/>
      <c r="T238" s="28">
        <f t="shared" si="868"/>
        <v>6375.77</v>
      </c>
      <c r="U238" s="80"/>
      <c r="V238" s="94"/>
      <c r="W238" s="82"/>
      <c r="X238" s="302"/>
      <c r="Y238" s="118">
        <v>6375.77</v>
      </c>
      <c r="Z238" s="81"/>
      <c r="AA238" s="81"/>
      <c r="AB238" s="81"/>
      <c r="AC238" s="81"/>
      <c r="AD238" s="81"/>
      <c r="AE238" s="82"/>
      <c r="AF238" s="449">
        <f t="shared" si="872"/>
        <v>38875.770000000004</v>
      </c>
      <c r="AG238" s="29">
        <f t="shared" si="903"/>
        <v>0</v>
      </c>
      <c r="AH238" s="92">
        <f t="shared" si="904"/>
        <v>7500</v>
      </c>
      <c r="AI238" s="31">
        <f t="shared" si="905"/>
        <v>0</v>
      </c>
      <c r="AJ238" s="326">
        <f t="shared" si="906"/>
        <v>0</v>
      </c>
      <c r="AK238" s="290">
        <f t="shared" si="907"/>
        <v>6375.77</v>
      </c>
      <c r="AL238" s="30">
        <f t="shared" si="908"/>
        <v>0</v>
      </c>
      <c r="AM238" s="30">
        <f t="shared" si="909"/>
        <v>0</v>
      </c>
      <c r="AN238" s="30">
        <f t="shared" si="910"/>
        <v>25000</v>
      </c>
      <c r="AO238" s="30">
        <f t="shared" si="911"/>
        <v>0</v>
      </c>
      <c r="AP238" s="30">
        <f t="shared" si="912"/>
        <v>0</v>
      </c>
      <c r="AQ238" s="31">
        <f t="shared" si="913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89" customFormat="1" ht="26.25" customHeight="1" x14ac:dyDescent="0.25">
      <c r="A239" s="531">
        <v>45</v>
      </c>
      <c r="B239" s="532"/>
      <c r="C239" s="505"/>
      <c r="D239" s="533" t="s">
        <v>86</v>
      </c>
      <c r="E239" s="533"/>
      <c r="F239" s="533"/>
      <c r="G239" s="534"/>
      <c r="H239" s="237">
        <f t="shared" si="865"/>
        <v>0</v>
      </c>
      <c r="I239" s="263">
        <f t="shared" ref="I239:S239" si="914">I240+I241</f>
        <v>0</v>
      </c>
      <c r="J239" s="263">
        <f t="shared" si="914"/>
        <v>0</v>
      </c>
      <c r="K239" s="239">
        <f t="shared" si="914"/>
        <v>0</v>
      </c>
      <c r="L239" s="303">
        <f t="shared" si="914"/>
        <v>0</v>
      </c>
      <c r="M239" s="240">
        <f t="shared" si="914"/>
        <v>0</v>
      </c>
      <c r="N239" s="241">
        <f t="shared" si="914"/>
        <v>0</v>
      </c>
      <c r="O239" s="241">
        <f t="shared" si="914"/>
        <v>0</v>
      </c>
      <c r="P239" s="241">
        <f t="shared" si="914"/>
        <v>0</v>
      </c>
      <c r="Q239" s="241">
        <f t="shared" si="914"/>
        <v>0</v>
      </c>
      <c r="R239" s="241">
        <f t="shared" si="914"/>
        <v>0</v>
      </c>
      <c r="S239" s="242">
        <f t="shared" si="914"/>
        <v>0</v>
      </c>
      <c r="T239" s="237">
        <f t="shared" si="868"/>
        <v>0</v>
      </c>
      <c r="U239" s="263">
        <f t="shared" ref="U239:AE239" si="915">U240+U241</f>
        <v>0</v>
      </c>
      <c r="V239" s="241">
        <f t="shared" si="915"/>
        <v>0</v>
      </c>
      <c r="W239" s="239">
        <f t="shared" si="915"/>
        <v>0</v>
      </c>
      <c r="X239" s="303">
        <f t="shared" si="915"/>
        <v>0</v>
      </c>
      <c r="Y239" s="240">
        <f t="shared" si="915"/>
        <v>0</v>
      </c>
      <c r="Z239" s="241">
        <f t="shared" si="915"/>
        <v>0</v>
      </c>
      <c r="AA239" s="241">
        <f t="shared" si="915"/>
        <v>0</v>
      </c>
      <c r="AB239" s="241">
        <f t="shared" si="915"/>
        <v>0</v>
      </c>
      <c r="AC239" s="241">
        <f t="shared" si="915"/>
        <v>0</v>
      </c>
      <c r="AD239" s="241">
        <f t="shared" si="915"/>
        <v>0</v>
      </c>
      <c r="AE239" s="242">
        <f t="shared" si="915"/>
        <v>0</v>
      </c>
      <c r="AF239" s="262">
        <f t="shared" si="872"/>
        <v>0</v>
      </c>
      <c r="AG239" s="238">
        <f t="shared" ref="AG239:AQ239" si="916">AG240+AG241</f>
        <v>0</v>
      </c>
      <c r="AH239" s="241">
        <f t="shared" si="916"/>
        <v>0</v>
      </c>
      <c r="AI239" s="239">
        <f t="shared" si="916"/>
        <v>0</v>
      </c>
      <c r="AJ239" s="303">
        <f t="shared" si="916"/>
        <v>0</v>
      </c>
      <c r="AK239" s="240">
        <f t="shared" si="916"/>
        <v>0</v>
      </c>
      <c r="AL239" s="241">
        <f t="shared" si="916"/>
        <v>0</v>
      </c>
      <c r="AM239" s="241">
        <f t="shared" si="916"/>
        <v>0</v>
      </c>
      <c r="AN239" s="241">
        <f t="shared" si="916"/>
        <v>0</v>
      </c>
      <c r="AO239" s="241">
        <f t="shared" si="916"/>
        <v>0</v>
      </c>
      <c r="AP239" s="241">
        <f t="shared" si="916"/>
        <v>0</v>
      </c>
      <c r="AQ239" s="242">
        <f t="shared" si="916"/>
        <v>0</v>
      </c>
      <c r="AR239" s="206"/>
      <c r="AS239" s="108">
        <v>423</v>
      </c>
      <c r="AT239" s="194">
        <f>SUMIFS($H$16:$H$320,$C$16:$C$320,$AS239)</f>
        <v>0</v>
      </c>
      <c r="AU239" s="194">
        <f>SUMIFS($T$16:$T$320,$C$16:$C$320,$AS239)</f>
        <v>0</v>
      </c>
      <c r="AV239" s="194">
        <f>SUMIFS($AF$16:$AF$320,$C$16:$C$320,$AS239)</f>
        <v>0</v>
      </c>
      <c r="AW239" s="72"/>
      <c r="AX239" s="108"/>
      <c r="AY239" s="108"/>
    </row>
    <row r="240" spans="1:136" s="72" customFormat="1" ht="15" customHeight="1" x14ac:dyDescent="0.25">
      <c r="A240" s="230"/>
      <c r="B240" s="179"/>
      <c r="C240" s="179">
        <v>451</v>
      </c>
      <c r="D240" s="577" t="s">
        <v>87</v>
      </c>
      <c r="E240" s="577"/>
      <c r="F240" s="577"/>
      <c r="G240" s="578"/>
      <c r="H240" s="76">
        <f t="shared" si="865"/>
        <v>0</v>
      </c>
      <c r="I240" s="80"/>
      <c r="J240" s="94"/>
      <c r="K240" s="82"/>
      <c r="L240" s="302"/>
      <c r="M240" s="118"/>
      <c r="N240" s="81"/>
      <c r="O240" s="81"/>
      <c r="P240" s="81"/>
      <c r="Q240" s="81"/>
      <c r="R240" s="81"/>
      <c r="S240" s="82"/>
      <c r="T240" s="487">
        <f t="shared" si="868"/>
        <v>0</v>
      </c>
      <c r="U240" s="80"/>
      <c r="V240" s="94"/>
      <c r="W240" s="82"/>
      <c r="X240" s="302"/>
      <c r="Y240" s="118"/>
      <c r="Z240" s="81"/>
      <c r="AA240" s="81"/>
      <c r="AB240" s="81"/>
      <c r="AC240" s="81"/>
      <c r="AD240" s="81"/>
      <c r="AE240" s="82"/>
      <c r="AF240" s="109">
        <f t="shared" si="872"/>
        <v>0</v>
      </c>
      <c r="AG240" s="29">
        <f>I240+U240</f>
        <v>0</v>
      </c>
      <c r="AH240" s="92">
        <f t="shared" ref="AH240:AH241" si="917">J240+V240</f>
        <v>0</v>
      </c>
      <c r="AI240" s="31">
        <f t="shared" ref="AI240:AI241" si="918">K240+W240</f>
        <v>0</v>
      </c>
      <c r="AJ240" s="326">
        <f t="shared" ref="AJ240:AJ241" si="919">L240+X240</f>
        <v>0</v>
      </c>
      <c r="AK240" s="290">
        <f t="shared" ref="AK240:AK241" si="920">M240+Y240</f>
        <v>0</v>
      </c>
      <c r="AL240" s="30">
        <f t="shared" ref="AL240:AL241" si="921">N240+Z240</f>
        <v>0</v>
      </c>
      <c r="AM240" s="30">
        <f t="shared" ref="AM240:AM241" si="922">O240+AA240</f>
        <v>0</v>
      </c>
      <c r="AN240" s="30">
        <f t="shared" ref="AN240:AN241" si="923">P240+AB240</f>
        <v>0</v>
      </c>
      <c r="AO240" s="30">
        <f t="shared" ref="AO240:AO241" si="924">Q240+AC240</f>
        <v>0</v>
      </c>
      <c r="AP240" s="30">
        <f t="shared" ref="AP240:AP241" si="925">R240+AD240</f>
        <v>0</v>
      </c>
      <c r="AQ240" s="31">
        <f t="shared" ref="AQ240:AQ241" si="926">S240+AE240</f>
        <v>0</v>
      </c>
      <c r="AR240" s="206"/>
      <c r="AS240" s="108">
        <v>424</v>
      </c>
      <c r="AT240" s="194">
        <f>SUMIFS($H$16:$H$320,$C$16:$C$320,$AS240)</f>
        <v>35000</v>
      </c>
      <c r="AU240" s="194">
        <f>SUMIFS($T$16:$T$320,$C$16:$C$320,$AS240)</f>
        <v>0</v>
      </c>
      <c r="AV240" s="194">
        <f>SUMIFS($AF$16:$AF$320,$C$16:$C$320,$AS240)</f>
        <v>35000</v>
      </c>
      <c r="AX240" s="108"/>
      <c r="AY240" s="108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72" customFormat="1" ht="15" customHeight="1" x14ac:dyDescent="0.25">
      <c r="A241" s="230"/>
      <c r="B241" s="179"/>
      <c r="C241" s="179">
        <v>452</v>
      </c>
      <c r="D241" s="577" t="s">
        <v>91</v>
      </c>
      <c r="E241" s="577"/>
      <c r="F241" s="577"/>
      <c r="G241" s="578"/>
      <c r="H241" s="76">
        <f t="shared" si="865"/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487">
        <f t="shared" si="868"/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 t="shared" si="872"/>
        <v>0</v>
      </c>
      <c r="AG241" s="29">
        <f>I241+U241</f>
        <v>0</v>
      </c>
      <c r="AH241" s="92">
        <f t="shared" si="917"/>
        <v>0</v>
      </c>
      <c r="AI241" s="31">
        <f t="shared" si="918"/>
        <v>0</v>
      </c>
      <c r="AJ241" s="326">
        <f t="shared" si="919"/>
        <v>0</v>
      </c>
      <c r="AK241" s="290">
        <f t="shared" si="920"/>
        <v>0</v>
      </c>
      <c r="AL241" s="30">
        <f t="shared" si="921"/>
        <v>0</v>
      </c>
      <c r="AM241" s="30">
        <f t="shared" si="922"/>
        <v>0</v>
      </c>
      <c r="AN241" s="30">
        <f t="shared" si="923"/>
        <v>0</v>
      </c>
      <c r="AO241" s="30">
        <f t="shared" si="924"/>
        <v>0</v>
      </c>
      <c r="AP241" s="30">
        <f t="shared" si="925"/>
        <v>0</v>
      </c>
      <c r="AQ241" s="31">
        <f t="shared" si="926"/>
        <v>0</v>
      </c>
      <c r="AR241" s="206"/>
      <c r="AS241" s="108">
        <v>426</v>
      </c>
      <c r="AT241" s="194">
        <f>SUMIFS($H$16:$H$320,$C$16:$C$320,$AS241)</f>
        <v>0</v>
      </c>
      <c r="AU241" s="194">
        <f>SUMIFS($T$16:$T$320,$C$16:$C$320,$AS241)</f>
        <v>0</v>
      </c>
      <c r="AV241" s="194">
        <f>SUMIFS($AF$16:$AF$320,$C$16:$C$320,$AS241)</f>
        <v>0</v>
      </c>
      <c r="AX241" s="124"/>
      <c r="AY241" s="124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62" customFormat="1" ht="10.5" customHeight="1" x14ac:dyDescent="0.25">
      <c r="A242" s="430"/>
      <c r="B242" s="431"/>
      <c r="C242" s="431"/>
      <c r="D242" s="432"/>
      <c r="E242" s="432"/>
      <c r="F242" s="432"/>
      <c r="G242" s="432"/>
      <c r="H242" s="91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1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1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125"/>
    </row>
    <row r="243" spans="1:136" s="74" customFormat="1" ht="28.5" customHeight="1" x14ac:dyDescent="0.25">
      <c r="A243" s="602" t="s">
        <v>135</v>
      </c>
      <c r="B243" s="603"/>
      <c r="C243" s="603"/>
      <c r="D243" s="600" t="s">
        <v>120</v>
      </c>
      <c r="E243" s="600"/>
      <c r="F243" s="600"/>
      <c r="G243" s="601"/>
      <c r="H243" s="83">
        <f>SUM(I243:S243)</f>
        <v>0</v>
      </c>
      <c r="I243" s="84">
        <f>I244</f>
        <v>0</v>
      </c>
      <c r="J243" s="285">
        <f>J244</f>
        <v>0</v>
      </c>
      <c r="K243" s="86">
        <f t="shared" ref="K243:AI244" si="927">K244</f>
        <v>0</v>
      </c>
      <c r="L243" s="300">
        <f t="shared" si="927"/>
        <v>0</v>
      </c>
      <c r="M243" s="120">
        <f t="shared" si="927"/>
        <v>0</v>
      </c>
      <c r="N243" s="85">
        <f t="shared" si="927"/>
        <v>0</v>
      </c>
      <c r="O243" s="85">
        <f t="shared" si="927"/>
        <v>0</v>
      </c>
      <c r="P243" s="85">
        <f t="shared" si="927"/>
        <v>0</v>
      </c>
      <c r="Q243" s="85">
        <f t="shared" si="927"/>
        <v>0</v>
      </c>
      <c r="R243" s="85">
        <f t="shared" si="927"/>
        <v>0</v>
      </c>
      <c r="S243" s="86">
        <f t="shared" si="927"/>
        <v>0</v>
      </c>
      <c r="T243" s="245">
        <f>SUM(U243:AE243)</f>
        <v>0</v>
      </c>
      <c r="U243" s="84">
        <f>U244</f>
        <v>0</v>
      </c>
      <c r="V243" s="285">
        <f>V244</f>
        <v>0</v>
      </c>
      <c r="W243" s="86">
        <f t="shared" si="927"/>
        <v>0</v>
      </c>
      <c r="X243" s="300">
        <f t="shared" si="927"/>
        <v>0</v>
      </c>
      <c r="Y243" s="120">
        <f t="shared" si="927"/>
        <v>0</v>
      </c>
      <c r="Z243" s="85">
        <f t="shared" si="927"/>
        <v>0</v>
      </c>
      <c r="AA243" s="85">
        <f t="shared" si="927"/>
        <v>0</v>
      </c>
      <c r="AB243" s="85">
        <f t="shared" si="927"/>
        <v>0</v>
      </c>
      <c r="AC243" s="85">
        <f t="shared" si="927"/>
        <v>0</v>
      </c>
      <c r="AD243" s="85">
        <f t="shared" si="927"/>
        <v>0</v>
      </c>
      <c r="AE243" s="86">
        <f t="shared" si="927"/>
        <v>0</v>
      </c>
      <c r="AF243" s="261">
        <f>SUM(AG243:AQ243)</f>
        <v>0</v>
      </c>
      <c r="AG243" s="468">
        <f>AG244</f>
        <v>0</v>
      </c>
      <c r="AH243" s="469">
        <f>AH244</f>
        <v>0</v>
      </c>
      <c r="AI243" s="470">
        <f t="shared" si="927"/>
        <v>0</v>
      </c>
      <c r="AJ243" s="471">
        <f t="shared" ref="AI243:AQ244" si="928">AJ244</f>
        <v>0</v>
      </c>
      <c r="AK243" s="472">
        <f t="shared" si="928"/>
        <v>0</v>
      </c>
      <c r="AL243" s="473">
        <f t="shared" si="928"/>
        <v>0</v>
      </c>
      <c r="AM243" s="473">
        <f t="shared" si="928"/>
        <v>0</v>
      </c>
      <c r="AN243" s="473">
        <f t="shared" si="928"/>
        <v>0</v>
      </c>
      <c r="AO243" s="473">
        <f t="shared" si="928"/>
        <v>0</v>
      </c>
      <c r="AP243" s="473">
        <f t="shared" si="928"/>
        <v>0</v>
      </c>
      <c r="AQ243" s="470">
        <f t="shared" si="928"/>
        <v>0</v>
      </c>
      <c r="AR243" s="192"/>
      <c r="AS243" s="191"/>
      <c r="AT243" s="191"/>
      <c r="AU243" s="191"/>
      <c r="AV243" s="191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H243" s="192"/>
      <c r="BI243" s="192"/>
      <c r="BJ243" s="192"/>
      <c r="BK243" s="192"/>
      <c r="BL243" s="192"/>
      <c r="BM243" s="192"/>
      <c r="BN243" s="192"/>
      <c r="BO243" s="192"/>
      <c r="BP243" s="192"/>
      <c r="BQ243" s="192"/>
      <c r="BR243" s="192"/>
      <c r="BS243" s="192"/>
      <c r="BT243" s="192"/>
      <c r="BU243" s="192"/>
      <c r="BV243" s="192"/>
      <c r="BW243" s="192"/>
      <c r="BX243" s="192"/>
      <c r="BY243" s="192"/>
      <c r="BZ243" s="192"/>
      <c r="CA243" s="192"/>
      <c r="CB243" s="192"/>
      <c r="CC243" s="192"/>
      <c r="CD243" s="192"/>
      <c r="CE243" s="192"/>
      <c r="CF243" s="192"/>
      <c r="CG243" s="192"/>
      <c r="CH243" s="192"/>
      <c r="CI243" s="192"/>
      <c r="CJ243" s="192"/>
      <c r="CK243" s="192"/>
      <c r="CL243" s="192"/>
      <c r="CM243" s="192"/>
      <c r="CN243" s="192"/>
      <c r="CO243" s="192"/>
      <c r="CP243" s="192"/>
      <c r="CQ243" s="192"/>
      <c r="CR243" s="192"/>
      <c r="CS243" s="192"/>
      <c r="CT243" s="192"/>
      <c r="CU243" s="192"/>
      <c r="CV243" s="192"/>
      <c r="CW243" s="192"/>
      <c r="CX243" s="192"/>
      <c r="CY243" s="192"/>
      <c r="CZ243" s="192"/>
      <c r="DA243" s="192"/>
      <c r="DB243" s="192"/>
      <c r="DC243" s="192"/>
      <c r="DD243" s="192"/>
      <c r="DE243" s="192"/>
      <c r="DF243" s="192"/>
      <c r="DG243" s="192"/>
      <c r="DH243" s="192"/>
      <c r="DI243" s="192"/>
      <c r="DJ243" s="192"/>
      <c r="DK243" s="192"/>
      <c r="DL243" s="192"/>
      <c r="DM243" s="192"/>
      <c r="DN243" s="192"/>
      <c r="DO243" s="192"/>
      <c r="DP243" s="192"/>
      <c r="DQ243" s="192"/>
      <c r="DR243" s="192"/>
      <c r="DS243" s="192"/>
      <c r="DT243" s="192"/>
      <c r="DU243" s="192"/>
      <c r="DV243" s="192"/>
      <c r="DW243" s="192"/>
      <c r="DX243" s="192"/>
      <c r="DY243" s="192"/>
      <c r="DZ243" s="192"/>
      <c r="EA243" s="192"/>
      <c r="EB243" s="192"/>
      <c r="EC243" s="192"/>
      <c r="ED243" s="192"/>
      <c r="EE243" s="192"/>
      <c r="EF243" s="192"/>
    </row>
    <row r="244" spans="1:136" s="74" customFormat="1" ht="15.75" customHeight="1" x14ac:dyDescent="0.25">
      <c r="A244" s="436">
        <v>3</v>
      </c>
      <c r="B244" s="68"/>
      <c r="C244" s="90"/>
      <c r="D244" s="583" t="s">
        <v>16</v>
      </c>
      <c r="E244" s="583"/>
      <c r="F244" s="583"/>
      <c r="G244" s="584"/>
      <c r="H244" s="75">
        <f>SUM(I244:S244)</f>
        <v>0</v>
      </c>
      <c r="I244" s="77">
        <f>I245</f>
        <v>0</v>
      </c>
      <c r="J244" s="61">
        <f>J245</f>
        <v>0</v>
      </c>
      <c r="K244" s="79">
        <f t="shared" si="927"/>
        <v>0</v>
      </c>
      <c r="L244" s="301">
        <f t="shared" si="927"/>
        <v>0</v>
      </c>
      <c r="M244" s="95">
        <f t="shared" si="927"/>
        <v>0</v>
      </c>
      <c r="N244" s="78">
        <f t="shared" si="927"/>
        <v>0</v>
      </c>
      <c r="O244" s="78">
        <f t="shared" si="927"/>
        <v>0</v>
      </c>
      <c r="P244" s="78">
        <f t="shared" si="927"/>
        <v>0</v>
      </c>
      <c r="Q244" s="78">
        <f t="shared" si="927"/>
        <v>0</v>
      </c>
      <c r="R244" s="78">
        <f t="shared" si="927"/>
        <v>0</v>
      </c>
      <c r="S244" s="79">
        <f t="shared" si="927"/>
        <v>0</v>
      </c>
      <c r="T244" s="237">
        <f>SUM(U244:AE244)</f>
        <v>0</v>
      </c>
      <c r="U244" s="77">
        <f>U245</f>
        <v>0</v>
      </c>
      <c r="V244" s="61">
        <f>V245</f>
        <v>0</v>
      </c>
      <c r="W244" s="79">
        <f t="shared" si="927"/>
        <v>0</v>
      </c>
      <c r="X244" s="301">
        <f t="shared" si="927"/>
        <v>0</v>
      </c>
      <c r="Y244" s="95">
        <f t="shared" si="927"/>
        <v>0</v>
      </c>
      <c r="Z244" s="78">
        <f t="shared" si="927"/>
        <v>0</v>
      </c>
      <c r="AA244" s="78">
        <f t="shared" si="927"/>
        <v>0</v>
      </c>
      <c r="AB244" s="78">
        <f t="shared" si="927"/>
        <v>0</v>
      </c>
      <c r="AC244" s="78">
        <f t="shared" si="927"/>
        <v>0</v>
      </c>
      <c r="AD244" s="78">
        <f t="shared" si="927"/>
        <v>0</v>
      </c>
      <c r="AE244" s="79">
        <f t="shared" si="927"/>
        <v>0</v>
      </c>
      <c r="AF244" s="262">
        <f>SUM(AG244:AQ244)</f>
        <v>0</v>
      </c>
      <c r="AG244" s="315">
        <f>AG245</f>
        <v>0</v>
      </c>
      <c r="AH244" s="263">
        <f>AH245</f>
        <v>0</v>
      </c>
      <c r="AI244" s="239">
        <f t="shared" si="928"/>
        <v>0</v>
      </c>
      <c r="AJ244" s="303">
        <f t="shared" si="928"/>
        <v>0</v>
      </c>
      <c r="AK244" s="240">
        <f t="shared" si="928"/>
        <v>0</v>
      </c>
      <c r="AL244" s="241">
        <f t="shared" si="928"/>
        <v>0</v>
      </c>
      <c r="AM244" s="241">
        <f t="shared" si="928"/>
        <v>0</v>
      </c>
      <c r="AN244" s="241">
        <f t="shared" si="928"/>
        <v>0</v>
      </c>
      <c r="AO244" s="241">
        <f t="shared" si="928"/>
        <v>0</v>
      </c>
      <c r="AP244" s="241">
        <f t="shared" si="928"/>
        <v>0</v>
      </c>
      <c r="AQ244" s="239">
        <f t="shared" si="928"/>
        <v>0</v>
      </c>
      <c r="AR244" s="192"/>
      <c r="AS244" s="191"/>
      <c r="AT244" s="191"/>
      <c r="AU244" s="191"/>
      <c r="AV244" s="191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192"/>
      <c r="BY244" s="192"/>
      <c r="BZ244" s="192"/>
      <c r="CA244" s="192"/>
      <c r="CB244" s="192"/>
      <c r="CC244" s="192"/>
      <c r="CD244" s="192"/>
      <c r="CE244" s="192"/>
      <c r="CF244" s="192"/>
      <c r="CG244" s="192"/>
      <c r="CH244" s="192"/>
      <c r="CI244" s="192"/>
      <c r="CJ244" s="192"/>
      <c r="CK244" s="192"/>
      <c r="CL244" s="192"/>
      <c r="CM244" s="192"/>
      <c r="CN244" s="192"/>
      <c r="CO244" s="192"/>
      <c r="CP244" s="192"/>
      <c r="CQ244" s="192"/>
      <c r="CR244" s="192"/>
      <c r="CS244" s="192"/>
      <c r="CT244" s="192"/>
      <c r="CU244" s="192"/>
      <c r="CV244" s="192"/>
      <c r="CW244" s="192"/>
      <c r="CX244" s="192"/>
      <c r="CY244" s="192"/>
      <c r="CZ244" s="192"/>
      <c r="DA244" s="192"/>
      <c r="DB244" s="192"/>
      <c r="DC244" s="192"/>
      <c r="DD244" s="192"/>
      <c r="DE244" s="192"/>
      <c r="DF244" s="192"/>
      <c r="DG244" s="192"/>
      <c r="DH244" s="192"/>
      <c r="DI244" s="192"/>
      <c r="DJ244" s="192"/>
      <c r="DK244" s="192"/>
      <c r="DL244" s="192"/>
      <c r="DM244" s="192"/>
      <c r="DN244" s="192"/>
      <c r="DO244" s="192"/>
      <c r="DP244" s="192"/>
      <c r="DQ244" s="192"/>
      <c r="DR244" s="192"/>
      <c r="DS244" s="192"/>
      <c r="DT244" s="192"/>
      <c r="DU244" s="192"/>
      <c r="DV244" s="192"/>
      <c r="DW244" s="192"/>
      <c r="DX244" s="192"/>
      <c r="DY244" s="192"/>
      <c r="DZ244" s="192"/>
      <c r="EA244" s="192"/>
      <c r="EB244" s="192"/>
      <c r="EC244" s="192"/>
      <c r="ED244" s="192"/>
      <c r="EE244" s="192"/>
      <c r="EF244" s="192"/>
    </row>
    <row r="245" spans="1:136" s="73" customFormat="1" ht="15.75" customHeight="1" x14ac:dyDescent="0.25">
      <c r="A245" s="581">
        <v>32</v>
      </c>
      <c r="B245" s="582"/>
      <c r="C245" s="90"/>
      <c r="D245" s="583" t="s">
        <v>4</v>
      </c>
      <c r="E245" s="583"/>
      <c r="F245" s="583"/>
      <c r="G245" s="584"/>
      <c r="H245" s="75">
        <f>SUM(I245:S245)</f>
        <v>0</v>
      </c>
      <c r="I245" s="77">
        <f>I246+I247</f>
        <v>0</v>
      </c>
      <c r="J245" s="61">
        <f>J246+J247</f>
        <v>0</v>
      </c>
      <c r="K245" s="79">
        <f t="shared" ref="K245:S245" si="929">K246+K247</f>
        <v>0</v>
      </c>
      <c r="L245" s="301">
        <f t="shared" si="929"/>
        <v>0</v>
      </c>
      <c r="M245" s="95">
        <f t="shared" si="929"/>
        <v>0</v>
      </c>
      <c r="N245" s="78">
        <f t="shared" si="929"/>
        <v>0</v>
      </c>
      <c r="O245" s="78">
        <f t="shared" ref="O245" si="930">O246+O247</f>
        <v>0</v>
      </c>
      <c r="P245" s="78">
        <f t="shared" si="929"/>
        <v>0</v>
      </c>
      <c r="Q245" s="78">
        <f t="shared" si="929"/>
        <v>0</v>
      </c>
      <c r="R245" s="78">
        <f t="shared" si="929"/>
        <v>0</v>
      </c>
      <c r="S245" s="79">
        <f t="shared" si="929"/>
        <v>0</v>
      </c>
      <c r="T245" s="237">
        <f>SUM(U245:AE245)</f>
        <v>0</v>
      </c>
      <c r="U245" s="77">
        <f>U246+U247</f>
        <v>0</v>
      </c>
      <c r="V245" s="61">
        <f>V246+V247</f>
        <v>0</v>
      </c>
      <c r="W245" s="79">
        <f t="shared" ref="W245:AE245" si="931">W246+W247</f>
        <v>0</v>
      </c>
      <c r="X245" s="301">
        <f t="shared" si="931"/>
        <v>0</v>
      </c>
      <c r="Y245" s="95">
        <f t="shared" si="931"/>
        <v>0</v>
      </c>
      <c r="Z245" s="78">
        <f t="shared" si="931"/>
        <v>0</v>
      </c>
      <c r="AA245" s="78">
        <f t="shared" ref="AA245" si="932">AA246+AA247</f>
        <v>0</v>
      </c>
      <c r="AB245" s="78">
        <f t="shared" si="931"/>
        <v>0</v>
      </c>
      <c r="AC245" s="78">
        <f t="shared" si="931"/>
        <v>0</v>
      </c>
      <c r="AD245" s="78">
        <f t="shared" si="931"/>
        <v>0</v>
      </c>
      <c r="AE245" s="79">
        <f t="shared" si="931"/>
        <v>0</v>
      </c>
      <c r="AF245" s="262">
        <f>SUM(AG245:AQ245)</f>
        <v>0</v>
      </c>
      <c r="AG245" s="315">
        <f>AG246+AG247</f>
        <v>0</v>
      </c>
      <c r="AH245" s="263">
        <f>AH246+AH247</f>
        <v>0</v>
      </c>
      <c r="AI245" s="239">
        <f t="shared" ref="AI245:AQ245" si="933">AI246+AI247</f>
        <v>0</v>
      </c>
      <c r="AJ245" s="303">
        <f t="shared" si="933"/>
        <v>0</v>
      </c>
      <c r="AK245" s="240">
        <f t="shared" si="933"/>
        <v>0</v>
      </c>
      <c r="AL245" s="241">
        <f t="shared" si="933"/>
        <v>0</v>
      </c>
      <c r="AM245" s="241">
        <f t="shared" ref="AM245" si="934">AM246+AM247</f>
        <v>0</v>
      </c>
      <c r="AN245" s="241">
        <f t="shared" si="933"/>
        <v>0</v>
      </c>
      <c r="AO245" s="241">
        <f t="shared" si="933"/>
        <v>0</v>
      </c>
      <c r="AP245" s="241">
        <f t="shared" si="933"/>
        <v>0</v>
      </c>
      <c r="AQ245" s="239">
        <f t="shared" si="933"/>
        <v>0</v>
      </c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0"/>
      <c r="CC245" s="190"/>
      <c r="CD245" s="190"/>
      <c r="CE245" s="190"/>
      <c r="CF245" s="190"/>
      <c r="CG245" s="190"/>
      <c r="CH245" s="190"/>
      <c r="CI245" s="190"/>
      <c r="CJ245" s="190"/>
      <c r="CK245" s="190"/>
      <c r="CL245" s="190"/>
      <c r="CM245" s="190"/>
      <c r="CN245" s="190"/>
      <c r="CO245" s="190"/>
      <c r="CP245" s="190"/>
      <c r="CQ245" s="190"/>
      <c r="CR245" s="190"/>
      <c r="CS245" s="190"/>
      <c r="CT245" s="190"/>
      <c r="CU245" s="190"/>
      <c r="CV245" s="190"/>
      <c r="CW245" s="190"/>
      <c r="CX245" s="190"/>
      <c r="CY245" s="190"/>
      <c r="CZ245" s="190"/>
      <c r="DA245" s="190"/>
      <c r="DB245" s="190"/>
      <c r="DC245" s="190"/>
      <c r="DD245" s="190"/>
      <c r="DE245" s="190"/>
      <c r="DF245" s="190"/>
      <c r="DG245" s="190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190"/>
      <c r="DR245" s="190"/>
      <c r="DS245" s="190"/>
      <c r="DT245" s="190"/>
      <c r="DU245" s="190"/>
      <c r="DV245" s="190"/>
      <c r="DW245" s="190"/>
      <c r="DX245" s="190"/>
      <c r="DY245" s="190"/>
      <c r="DZ245" s="190"/>
      <c r="EA245" s="190"/>
      <c r="EB245" s="190"/>
      <c r="EC245" s="190"/>
      <c r="ED245" s="190"/>
      <c r="EE245" s="190"/>
      <c r="EF245" s="190"/>
    </row>
    <row r="246" spans="1:136" s="72" customFormat="1" ht="15.75" customHeight="1" x14ac:dyDescent="0.25">
      <c r="A246" s="230"/>
      <c r="B246" s="179"/>
      <c r="C246" s="179">
        <v>322</v>
      </c>
      <c r="D246" s="577" t="s">
        <v>6</v>
      </c>
      <c r="E246" s="577"/>
      <c r="F246" s="577"/>
      <c r="G246" s="577"/>
      <c r="H246" s="76">
        <f>SUM(I246:S246)</f>
        <v>0</v>
      </c>
      <c r="I246" s="80"/>
      <c r="J246" s="94"/>
      <c r="K246" s="82"/>
      <c r="L246" s="302"/>
      <c r="M246" s="118"/>
      <c r="N246" s="81"/>
      <c r="O246" s="81"/>
      <c r="P246" s="81"/>
      <c r="Q246" s="81"/>
      <c r="R246" s="81"/>
      <c r="S246" s="82"/>
      <c r="T246" s="28">
        <f>SUM(U246:AE246)</f>
        <v>0</v>
      </c>
      <c r="U246" s="80"/>
      <c r="V246" s="94"/>
      <c r="W246" s="82"/>
      <c r="X246" s="302"/>
      <c r="Y246" s="118"/>
      <c r="Z246" s="81"/>
      <c r="AA246" s="81"/>
      <c r="AB246" s="81"/>
      <c r="AC246" s="81"/>
      <c r="AD246" s="81"/>
      <c r="AE246" s="82"/>
      <c r="AF246" s="109">
        <f>SUM(AG246:AQ246)</f>
        <v>0</v>
      </c>
      <c r="AG246" s="29">
        <f t="shared" ref="AG246:AG247" si="935">I246+U246</f>
        <v>0</v>
      </c>
      <c r="AH246" s="92">
        <f t="shared" ref="AH246:AH247" si="936">J246+V246</f>
        <v>0</v>
      </c>
      <c r="AI246" s="31">
        <f t="shared" ref="AI246:AI247" si="937">K246+W246</f>
        <v>0</v>
      </c>
      <c r="AJ246" s="326">
        <f t="shared" ref="AJ246:AJ247" si="938">L246+X246</f>
        <v>0</v>
      </c>
      <c r="AK246" s="290">
        <f t="shared" ref="AK246:AK247" si="939">M246+Y246</f>
        <v>0</v>
      </c>
      <c r="AL246" s="30">
        <f t="shared" ref="AL246:AL247" si="940">N246+Z246</f>
        <v>0</v>
      </c>
      <c r="AM246" s="30">
        <f t="shared" ref="AM246:AM247" si="941">O246+AA246</f>
        <v>0</v>
      </c>
      <c r="AN246" s="30">
        <f t="shared" ref="AN246:AN247" si="942">P246+AB246</f>
        <v>0</v>
      </c>
      <c r="AO246" s="30">
        <f t="shared" ref="AO246:AO247" si="943">Q246+AC246</f>
        <v>0</v>
      </c>
      <c r="AP246" s="30">
        <f t="shared" ref="AP246:AP247" si="944">R246+AD246</f>
        <v>0</v>
      </c>
      <c r="AQ246" s="31">
        <f t="shared" ref="AQ246:AQ247" si="945">S246+AE246</f>
        <v>0</v>
      </c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</row>
    <row r="247" spans="1:136" s="72" customFormat="1" ht="15.75" customHeight="1" x14ac:dyDescent="0.25">
      <c r="A247" s="230"/>
      <c r="B247" s="179"/>
      <c r="C247" s="179">
        <v>323</v>
      </c>
      <c r="D247" s="577" t="s">
        <v>7</v>
      </c>
      <c r="E247" s="577"/>
      <c r="F247" s="577"/>
      <c r="G247" s="577"/>
      <c r="H247" s="76">
        <f>SUM(I247:S247)</f>
        <v>0</v>
      </c>
      <c r="I247" s="80"/>
      <c r="J247" s="94"/>
      <c r="K247" s="82"/>
      <c r="L247" s="302"/>
      <c r="M247" s="118"/>
      <c r="N247" s="81"/>
      <c r="O247" s="81"/>
      <c r="P247" s="81"/>
      <c r="Q247" s="81"/>
      <c r="R247" s="81"/>
      <c r="S247" s="82"/>
      <c r="T247" s="28">
        <f>SUM(U247:AE247)</f>
        <v>0</v>
      </c>
      <c r="U247" s="80"/>
      <c r="V247" s="94"/>
      <c r="W247" s="82"/>
      <c r="X247" s="302"/>
      <c r="Y247" s="118"/>
      <c r="Z247" s="81"/>
      <c r="AA247" s="81"/>
      <c r="AB247" s="81"/>
      <c r="AC247" s="81"/>
      <c r="AD247" s="81"/>
      <c r="AE247" s="82"/>
      <c r="AF247" s="109">
        <f>SUM(AG247:AQ247)</f>
        <v>0</v>
      </c>
      <c r="AG247" s="29">
        <f t="shared" si="935"/>
        <v>0</v>
      </c>
      <c r="AH247" s="92">
        <f t="shared" si="936"/>
        <v>0</v>
      </c>
      <c r="AI247" s="31">
        <f t="shared" si="937"/>
        <v>0</v>
      </c>
      <c r="AJ247" s="326">
        <f t="shared" si="938"/>
        <v>0</v>
      </c>
      <c r="AK247" s="290">
        <f t="shared" si="939"/>
        <v>0</v>
      </c>
      <c r="AL247" s="30">
        <f t="shared" si="940"/>
        <v>0</v>
      </c>
      <c r="AM247" s="30">
        <f t="shared" si="941"/>
        <v>0</v>
      </c>
      <c r="AN247" s="30">
        <f t="shared" si="942"/>
        <v>0</v>
      </c>
      <c r="AO247" s="30">
        <f t="shared" si="943"/>
        <v>0</v>
      </c>
      <c r="AP247" s="30">
        <f t="shared" si="944"/>
        <v>0</v>
      </c>
      <c r="AQ247" s="31">
        <f t="shared" si="945"/>
        <v>0</v>
      </c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62" customFormat="1" ht="10.5" customHeight="1" x14ac:dyDescent="0.25">
      <c r="A248" s="430"/>
      <c r="B248" s="431"/>
      <c r="C248" s="431"/>
      <c r="D248" s="432"/>
      <c r="E248" s="432"/>
      <c r="F248" s="432"/>
      <c r="G248" s="432"/>
      <c r="H248" s="91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1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1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125"/>
      <c r="AR248" s="206"/>
      <c r="AS248" s="191"/>
      <c r="AT248" s="191"/>
      <c r="AU248" s="191"/>
      <c r="AV248" s="191"/>
    </row>
    <row r="249" spans="1:136" s="110" customFormat="1" ht="27" customHeight="1" x14ac:dyDescent="0.25">
      <c r="A249" s="621" t="s">
        <v>138</v>
      </c>
      <c r="B249" s="622"/>
      <c r="C249" s="622"/>
      <c r="D249" s="652" t="s">
        <v>139</v>
      </c>
      <c r="E249" s="652"/>
      <c r="F249" s="652"/>
      <c r="G249" s="653"/>
      <c r="H249" s="97">
        <f t="shared" ref="H249:H254" si="946">SUM(I249:S249)</f>
        <v>0</v>
      </c>
      <c r="I249" s="98">
        <f t="shared" ref="I249:J251" si="947">I250</f>
        <v>0</v>
      </c>
      <c r="J249" s="284">
        <f t="shared" si="947"/>
        <v>0</v>
      </c>
      <c r="K249" s="122">
        <f t="shared" ref="K249:S249" si="948">K250</f>
        <v>0</v>
      </c>
      <c r="L249" s="299">
        <f t="shared" si="948"/>
        <v>0</v>
      </c>
      <c r="M249" s="119">
        <f t="shared" si="948"/>
        <v>0</v>
      </c>
      <c r="N249" s="99">
        <f t="shared" si="948"/>
        <v>0</v>
      </c>
      <c r="O249" s="99">
        <f t="shared" si="948"/>
        <v>0</v>
      </c>
      <c r="P249" s="99">
        <f t="shared" si="948"/>
        <v>0</v>
      </c>
      <c r="Q249" s="99">
        <f t="shared" si="948"/>
        <v>0</v>
      </c>
      <c r="R249" s="99">
        <f t="shared" si="948"/>
        <v>0</v>
      </c>
      <c r="S249" s="122">
        <f t="shared" si="948"/>
        <v>0</v>
      </c>
      <c r="T249" s="246">
        <f t="shared" ref="T249:T254" si="949">SUM(U249:AE249)</f>
        <v>0</v>
      </c>
      <c r="U249" s="98">
        <f t="shared" ref="U249:AE249" si="950">U250</f>
        <v>0</v>
      </c>
      <c r="V249" s="284">
        <f t="shared" si="950"/>
        <v>0</v>
      </c>
      <c r="W249" s="122">
        <f t="shared" si="950"/>
        <v>0</v>
      </c>
      <c r="X249" s="299">
        <f t="shared" si="950"/>
        <v>0</v>
      </c>
      <c r="Y249" s="119">
        <f t="shared" si="950"/>
        <v>0</v>
      </c>
      <c r="Z249" s="99">
        <f t="shared" si="950"/>
        <v>0</v>
      </c>
      <c r="AA249" s="99">
        <f t="shared" si="950"/>
        <v>0</v>
      </c>
      <c r="AB249" s="99">
        <f t="shared" si="950"/>
        <v>0</v>
      </c>
      <c r="AC249" s="99">
        <f t="shared" si="950"/>
        <v>0</v>
      </c>
      <c r="AD249" s="99">
        <f t="shared" si="950"/>
        <v>0</v>
      </c>
      <c r="AE249" s="122">
        <f t="shared" si="950"/>
        <v>0</v>
      </c>
      <c r="AF249" s="260">
        <f t="shared" ref="AF249:AF254" si="951">SUM(AG249:AQ249)</f>
        <v>0</v>
      </c>
      <c r="AG249" s="462">
        <f t="shared" ref="AG249:AQ249" si="952">AG250</f>
        <v>0</v>
      </c>
      <c r="AH249" s="463">
        <f t="shared" si="952"/>
        <v>0</v>
      </c>
      <c r="AI249" s="464">
        <f t="shared" si="952"/>
        <v>0</v>
      </c>
      <c r="AJ249" s="465">
        <f t="shared" si="952"/>
        <v>0</v>
      </c>
      <c r="AK249" s="466">
        <f t="shared" si="952"/>
        <v>0</v>
      </c>
      <c r="AL249" s="467">
        <f t="shared" si="952"/>
        <v>0</v>
      </c>
      <c r="AM249" s="467">
        <f t="shared" si="952"/>
        <v>0</v>
      </c>
      <c r="AN249" s="467">
        <f t="shared" si="952"/>
        <v>0</v>
      </c>
      <c r="AO249" s="467">
        <f>AO250</f>
        <v>0</v>
      </c>
      <c r="AP249" s="467">
        <f t="shared" si="952"/>
        <v>0</v>
      </c>
      <c r="AQ249" s="464">
        <f t="shared" si="952"/>
        <v>0</v>
      </c>
      <c r="AR249" s="206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191"/>
      <c r="BL249" s="191"/>
      <c r="BM249" s="191"/>
      <c r="BN249" s="191"/>
      <c r="BO249" s="191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1"/>
      <c r="DM249" s="191"/>
      <c r="DN249" s="191"/>
      <c r="DO249" s="191"/>
      <c r="DP249" s="191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</row>
    <row r="250" spans="1:136" s="64" customFormat="1" ht="26.1" customHeight="1" x14ac:dyDescent="0.25">
      <c r="A250" s="602" t="s">
        <v>140</v>
      </c>
      <c r="B250" s="603"/>
      <c r="C250" s="603"/>
      <c r="D250" s="600" t="s">
        <v>141</v>
      </c>
      <c r="E250" s="600"/>
      <c r="F250" s="600"/>
      <c r="G250" s="601"/>
      <c r="H250" s="83">
        <f t="shared" si="946"/>
        <v>0</v>
      </c>
      <c r="I250" s="84">
        <f t="shared" si="947"/>
        <v>0</v>
      </c>
      <c r="J250" s="285">
        <f t="shared" si="947"/>
        <v>0</v>
      </c>
      <c r="K250" s="86">
        <f t="shared" ref="K250:S251" si="953">K251</f>
        <v>0</v>
      </c>
      <c r="L250" s="300">
        <f t="shared" si="953"/>
        <v>0</v>
      </c>
      <c r="M250" s="120">
        <f t="shared" si="953"/>
        <v>0</v>
      </c>
      <c r="N250" s="85">
        <f t="shared" si="953"/>
        <v>0</v>
      </c>
      <c r="O250" s="85">
        <f t="shared" si="953"/>
        <v>0</v>
      </c>
      <c r="P250" s="85">
        <f t="shared" si="953"/>
        <v>0</v>
      </c>
      <c r="Q250" s="85">
        <f t="shared" si="953"/>
        <v>0</v>
      </c>
      <c r="R250" s="85">
        <f t="shared" si="953"/>
        <v>0</v>
      </c>
      <c r="S250" s="86">
        <f t="shared" si="953"/>
        <v>0</v>
      </c>
      <c r="T250" s="245">
        <f t="shared" si="949"/>
        <v>0</v>
      </c>
      <c r="U250" s="84">
        <f t="shared" ref="U250:AE251" si="954">U251</f>
        <v>0</v>
      </c>
      <c r="V250" s="285">
        <f t="shared" si="954"/>
        <v>0</v>
      </c>
      <c r="W250" s="86">
        <f t="shared" si="954"/>
        <v>0</v>
      </c>
      <c r="X250" s="300">
        <f t="shared" si="954"/>
        <v>0</v>
      </c>
      <c r="Y250" s="120">
        <f t="shared" si="954"/>
        <v>0</v>
      </c>
      <c r="Z250" s="85">
        <f t="shared" si="954"/>
        <v>0</v>
      </c>
      <c r="AA250" s="85">
        <f t="shared" si="954"/>
        <v>0</v>
      </c>
      <c r="AB250" s="85">
        <f t="shared" si="954"/>
        <v>0</v>
      </c>
      <c r="AC250" s="85">
        <f t="shared" si="954"/>
        <v>0</v>
      </c>
      <c r="AD250" s="85">
        <f t="shared" si="954"/>
        <v>0</v>
      </c>
      <c r="AE250" s="86">
        <f t="shared" si="954"/>
        <v>0</v>
      </c>
      <c r="AF250" s="261">
        <f t="shared" si="951"/>
        <v>0</v>
      </c>
      <c r="AG250" s="468">
        <f t="shared" ref="AG250:AN251" si="955">AG251</f>
        <v>0</v>
      </c>
      <c r="AH250" s="469">
        <f t="shared" si="955"/>
        <v>0</v>
      </c>
      <c r="AI250" s="470">
        <f t="shared" si="955"/>
        <v>0</v>
      </c>
      <c r="AJ250" s="471">
        <f t="shared" si="955"/>
        <v>0</v>
      </c>
      <c r="AK250" s="472">
        <f t="shared" si="955"/>
        <v>0</v>
      </c>
      <c r="AL250" s="473">
        <f t="shared" si="955"/>
        <v>0</v>
      </c>
      <c r="AM250" s="473">
        <f t="shared" si="955"/>
        <v>0</v>
      </c>
      <c r="AN250" s="473">
        <f t="shared" si="955"/>
        <v>0</v>
      </c>
      <c r="AO250" s="473">
        <f>AO251</f>
        <v>0</v>
      </c>
      <c r="AP250" s="473">
        <f>AP251</f>
        <v>0</v>
      </c>
      <c r="AQ250" s="470">
        <f>AQ251</f>
        <v>0</v>
      </c>
      <c r="AR250" s="206"/>
      <c r="AS250" s="190"/>
      <c r="AT250" s="190"/>
      <c r="AU250" s="190"/>
      <c r="AV250" s="190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</row>
    <row r="251" spans="1:136" s="74" customFormat="1" ht="27" customHeight="1" x14ac:dyDescent="0.25">
      <c r="A251" s="436">
        <v>5</v>
      </c>
      <c r="B251" s="68"/>
      <c r="C251" s="68"/>
      <c r="D251" s="583" t="s">
        <v>69</v>
      </c>
      <c r="E251" s="583"/>
      <c r="F251" s="583"/>
      <c r="G251" s="584"/>
      <c r="H251" s="75">
        <f t="shared" si="946"/>
        <v>0</v>
      </c>
      <c r="I251" s="77">
        <f t="shared" si="947"/>
        <v>0</v>
      </c>
      <c r="J251" s="61">
        <f t="shared" si="947"/>
        <v>0</v>
      </c>
      <c r="K251" s="79">
        <f t="shared" si="953"/>
        <v>0</v>
      </c>
      <c r="L251" s="301">
        <f t="shared" si="953"/>
        <v>0</v>
      </c>
      <c r="M251" s="95">
        <f t="shared" si="953"/>
        <v>0</v>
      </c>
      <c r="N251" s="78">
        <f t="shared" si="953"/>
        <v>0</v>
      </c>
      <c r="O251" s="78">
        <f t="shared" si="953"/>
        <v>0</v>
      </c>
      <c r="P251" s="78">
        <f t="shared" si="953"/>
        <v>0</v>
      </c>
      <c r="Q251" s="78">
        <f t="shared" si="953"/>
        <v>0</v>
      </c>
      <c r="R251" s="78">
        <f t="shared" si="953"/>
        <v>0</v>
      </c>
      <c r="S251" s="79">
        <f t="shared" si="953"/>
        <v>0</v>
      </c>
      <c r="T251" s="237">
        <f t="shared" si="949"/>
        <v>0</v>
      </c>
      <c r="U251" s="77">
        <f t="shared" si="954"/>
        <v>0</v>
      </c>
      <c r="V251" s="61">
        <f t="shared" si="954"/>
        <v>0</v>
      </c>
      <c r="W251" s="79">
        <f t="shared" si="954"/>
        <v>0</v>
      </c>
      <c r="X251" s="301">
        <f t="shared" si="954"/>
        <v>0</v>
      </c>
      <c r="Y251" s="95">
        <f t="shared" si="954"/>
        <v>0</v>
      </c>
      <c r="Z251" s="78">
        <f t="shared" si="954"/>
        <v>0</v>
      </c>
      <c r="AA251" s="78">
        <f t="shared" si="954"/>
        <v>0</v>
      </c>
      <c r="AB251" s="78">
        <f t="shared" si="954"/>
        <v>0</v>
      </c>
      <c r="AC251" s="78">
        <f t="shared" si="954"/>
        <v>0</v>
      </c>
      <c r="AD251" s="78">
        <f t="shared" si="954"/>
        <v>0</v>
      </c>
      <c r="AE251" s="79">
        <f t="shared" si="954"/>
        <v>0</v>
      </c>
      <c r="AF251" s="262">
        <f t="shared" si="951"/>
        <v>0</v>
      </c>
      <c r="AG251" s="315">
        <f t="shared" si="955"/>
        <v>0</v>
      </c>
      <c r="AH251" s="263">
        <f t="shared" si="955"/>
        <v>0</v>
      </c>
      <c r="AI251" s="239">
        <f t="shared" si="955"/>
        <v>0</v>
      </c>
      <c r="AJ251" s="303">
        <f t="shared" si="955"/>
        <v>0</v>
      </c>
      <c r="AK251" s="240">
        <f t="shared" si="955"/>
        <v>0</v>
      </c>
      <c r="AL251" s="241">
        <f t="shared" si="955"/>
        <v>0</v>
      </c>
      <c r="AM251" s="241">
        <f t="shared" si="955"/>
        <v>0</v>
      </c>
      <c r="AN251" s="241">
        <f t="shared" si="955"/>
        <v>0</v>
      </c>
      <c r="AO251" s="241">
        <f>AO252</f>
        <v>0</v>
      </c>
      <c r="AP251" s="241">
        <f>AP252</f>
        <v>0</v>
      </c>
      <c r="AQ251" s="239">
        <f>AQ252</f>
        <v>0</v>
      </c>
      <c r="AR251" s="208"/>
      <c r="AS251" s="62"/>
      <c r="AT251" s="62"/>
      <c r="AU251" s="89"/>
      <c r="AV251" s="89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92"/>
      <c r="BR251" s="192"/>
      <c r="BS251" s="192"/>
      <c r="BT251" s="192"/>
      <c r="BU251" s="192"/>
      <c r="BV251" s="192"/>
      <c r="BW251" s="192"/>
      <c r="BX251" s="192"/>
      <c r="BY251" s="192"/>
      <c r="BZ251" s="192"/>
      <c r="CA251" s="192"/>
      <c r="CB251" s="192"/>
      <c r="CC251" s="192"/>
      <c r="CD251" s="192"/>
      <c r="CE251" s="192"/>
      <c r="CF251" s="192"/>
      <c r="CG251" s="192"/>
      <c r="CH251" s="192"/>
      <c r="CI251" s="192"/>
      <c r="CJ251" s="192"/>
      <c r="CK251" s="192"/>
      <c r="CL251" s="192"/>
      <c r="CM251" s="192"/>
      <c r="CN251" s="192"/>
      <c r="CO251" s="192"/>
      <c r="CP251" s="192"/>
      <c r="CQ251" s="192"/>
      <c r="CR251" s="192"/>
      <c r="CS251" s="192"/>
      <c r="CT251" s="192"/>
      <c r="CU251" s="192"/>
      <c r="CV251" s="192"/>
      <c r="CW251" s="192"/>
      <c r="CX251" s="192"/>
      <c r="CY251" s="192"/>
      <c r="CZ251" s="192"/>
      <c r="DA251" s="192"/>
      <c r="DB251" s="192"/>
      <c r="DC251" s="192"/>
      <c r="DD251" s="192"/>
      <c r="DE251" s="192"/>
      <c r="DF251" s="192"/>
      <c r="DG251" s="192"/>
      <c r="DH251" s="192"/>
      <c r="DI251" s="192"/>
      <c r="DJ251" s="192"/>
      <c r="DK251" s="192"/>
      <c r="DL251" s="192"/>
      <c r="DM251" s="192"/>
      <c r="DN251" s="192"/>
      <c r="DO251" s="192"/>
      <c r="DP251" s="192"/>
      <c r="DQ251" s="192"/>
      <c r="DR251" s="192"/>
      <c r="DS251" s="192"/>
      <c r="DT251" s="192"/>
      <c r="DU251" s="192"/>
      <c r="DV251" s="192"/>
      <c r="DW251" s="192"/>
      <c r="DX251" s="192"/>
      <c r="DY251" s="192"/>
      <c r="DZ251" s="192"/>
      <c r="EA251" s="192"/>
      <c r="EB251" s="192"/>
      <c r="EC251" s="192"/>
      <c r="ED251" s="192"/>
      <c r="EE251" s="192"/>
      <c r="EF251" s="192"/>
    </row>
    <row r="252" spans="1:136" s="73" customFormat="1" ht="29.45" customHeight="1" x14ac:dyDescent="0.25">
      <c r="A252" s="581">
        <v>54</v>
      </c>
      <c r="B252" s="582"/>
      <c r="C252" s="60"/>
      <c r="D252" s="583" t="s">
        <v>67</v>
      </c>
      <c r="E252" s="583"/>
      <c r="F252" s="583"/>
      <c r="G252" s="584"/>
      <c r="H252" s="75">
        <f t="shared" si="946"/>
        <v>0</v>
      </c>
      <c r="I252" s="77">
        <f t="shared" ref="I252:S252" si="956">I253+I254</f>
        <v>0</v>
      </c>
      <c r="J252" s="61">
        <f t="shared" ref="J252" si="957">J253+J254</f>
        <v>0</v>
      </c>
      <c r="K252" s="79">
        <f t="shared" si="956"/>
        <v>0</v>
      </c>
      <c r="L252" s="301">
        <f t="shared" si="956"/>
        <v>0</v>
      </c>
      <c r="M252" s="95">
        <f t="shared" si="956"/>
        <v>0</v>
      </c>
      <c r="N252" s="78">
        <f t="shared" si="956"/>
        <v>0</v>
      </c>
      <c r="O252" s="78">
        <f t="shared" ref="O252" si="958">O253+O254</f>
        <v>0</v>
      </c>
      <c r="P252" s="78">
        <f t="shared" si="956"/>
        <v>0</v>
      </c>
      <c r="Q252" s="78">
        <f t="shared" si="956"/>
        <v>0</v>
      </c>
      <c r="R252" s="78">
        <f t="shared" si="956"/>
        <v>0</v>
      </c>
      <c r="S252" s="79">
        <f t="shared" si="956"/>
        <v>0</v>
      </c>
      <c r="T252" s="237">
        <f t="shared" si="949"/>
        <v>0</v>
      </c>
      <c r="U252" s="77">
        <f t="shared" ref="U252:AE252" si="959">U253+U254</f>
        <v>0</v>
      </c>
      <c r="V252" s="61">
        <f t="shared" ref="V252" si="960">V253+V254</f>
        <v>0</v>
      </c>
      <c r="W252" s="79">
        <f t="shared" si="959"/>
        <v>0</v>
      </c>
      <c r="X252" s="301">
        <f t="shared" si="959"/>
        <v>0</v>
      </c>
      <c r="Y252" s="95">
        <f t="shared" si="959"/>
        <v>0</v>
      </c>
      <c r="Z252" s="78">
        <f t="shared" si="959"/>
        <v>0</v>
      </c>
      <c r="AA252" s="78">
        <f t="shared" ref="AA252" si="961">AA253+AA254</f>
        <v>0</v>
      </c>
      <c r="AB252" s="78">
        <f t="shared" si="959"/>
        <v>0</v>
      </c>
      <c r="AC252" s="78">
        <f t="shared" si="959"/>
        <v>0</v>
      </c>
      <c r="AD252" s="78">
        <f t="shared" si="959"/>
        <v>0</v>
      </c>
      <c r="AE252" s="79">
        <f t="shared" si="959"/>
        <v>0</v>
      </c>
      <c r="AF252" s="262">
        <f t="shared" si="951"/>
        <v>0</v>
      </c>
      <c r="AG252" s="315">
        <f t="shared" ref="AG252:AQ252" si="962">AG253+AG254</f>
        <v>0</v>
      </c>
      <c r="AH252" s="263">
        <f t="shared" ref="AH252" si="963">AH253+AH254</f>
        <v>0</v>
      </c>
      <c r="AI252" s="239">
        <f t="shared" si="962"/>
        <v>0</v>
      </c>
      <c r="AJ252" s="303">
        <f t="shared" si="962"/>
        <v>0</v>
      </c>
      <c r="AK252" s="240">
        <f t="shared" si="962"/>
        <v>0</v>
      </c>
      <c r="AL252" s="241">
        <f t="shared" si="962"/>
        <v>0</v>
      </c>
      <c r="AM252" s="241">
        <f t="shared" ref="AM252" si="964">AM253+AM254</f>
        <v>0</v>
      </c>
      <c r="AN252" s="241">
        <f t="shared" si="962"/>
        <v>0</v>
      </c>
      <c r="AO252" s="241">
        <f t="shared" si="962"/>
        <v>0</v>
      </c>
      <c r="AP252" s="241">
        <f t="shared" si="962"/>
        <v>0</v>
      </c>
      <c r="AQ252" s="239">
        <f t="shared" si="962"/>
        <v>0</v>
      </c>
      <c r="AR252" s="209"/>
      <c r="AS252" s="62"/>
      <c r="AT252" s="62"/>
      <c r="AU252" s="89"/>
      <c r="AV252" s="89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/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0"/>
      <c r="EA252" s="190"/>
      <c r="EB252" s="190"/>
      <c r="EC252" s="190"/>
      <c r="ED252" s="190"/>
      <c r="EE252" s="190"/>
      <c r="EF252" s="190"/>
    </row>
    <row r="253" spans="1:136" s="72" customFormat="1" ht="39.75" customHeight="1" x14ac:dyDescent="0.25">
      <c r="A253" s="220"/>
      <c r="B253" s="179"/>
      <c r="C253" s="179">
        <v>544</v>
      </c>
      <c r="D253" s="577" t="s">
        <v>68</v>
      </c>
      <c r="E253" s="577"/>
      <c r="F253" s="577"/>
      <c r="G253" s="578"/>
      <c r="H253" s="28">
        <f t="shared" si="946"/>
        <v>0</v>
      </c>
      <c r="I253" s="80"/>
      <c r="J253" s="94"/>
      <c r="K253" s="82"/>
      <c r="L253" s="302"/>
      <c r="M253" s="118"/>
      <c r="N253" s="81"/>
      <c r="O253" s="81"/>
      <c r="P253" s="81"/>
      <c r="Q253" s="81"/>
      <c r="R253" s="81"/>
      <c r="S253" s="82"/>
      <c r="T253" s="28">
        <f t="shared" si="949"/>
        <v>0</v>
      </c>
      <c r="U253" s="80"/>
      <c r="V253" s="94"/>
      <c r="W253" s="82"/>
      <c r="X253" s="302"/>
      <c r="Y253" s="118"/>
      <c r="Z253" s="81"/>
      <c r="AA253" s="81"/>
      <c r="AB253" s="81"/>
      <c r="AC253" s="81"/>
      <c r="AD253" s="81"/>
      <c r="AE253" s="82"/>
      <c r="AF253" s="109">
        <f t="shared" si="951"/>
        <v>0</v>
      </c>
      <c r="AG253" s="29">
        <f t="shared" ref="AG253" si="965">I253+U253</f>
        <v>0</v>
      </c>
      <c r="AH253" s="92">
        <f t="shared" ref="AH253:AH254" si="966">J253+V253</f>
        <v>0</v>
      </c>
      <c r="AI253" s="31">
        <f t="shared" ref="AI253:AI254" si="967">K253+W253</f>
        <v>0</v>
      </c>
      <c r="AJ253" s="326">
        <f t="shared" ref="AJ253:AJ254" si="968">L253+X253</f>
        <v>0</v>
      </c>
      <c r="AK253" s="290">
        <f t="shared" ref="AK253:AK254" si="969">M253+Y253</f>
        <v>0</v>
      </c>
      <c r="AL253" s="30">
        <f t="shared" ref="AL253:AL254" si="970">N253+Z253</f>
        <v>0</v>
      </c>
      <c r="AM253" s="30">
        <f t="shared" ref="AM253:AM254" si="971">O253+AA253</f>
        <v>0</v>
      </c>
      <c r="AN253" s="30">
        <f t="shared" ref="AN253:AN254" si="972">P253+AB253</f>
        <v>0</v>
      </c>
      <c r="AO253" s="30">
        <f t="shared" ref="AO253:AO254" si="973">Q253+AC253</f>
        <v>0</v>
      </c>
      <c r="AP253" s="30">
        <f t="shared" ref="AP253:AP254" si="974">R253+AD253</f>
        <v>0</v>
      </c>
      <c r="AQ253" s="31">
        <f t="shared" ref="AQ253:AQ254" si="975">S253+AE253</f>
        <v>0</v>
      </c>
      <c r="AR253" s="209"/>
      <c r="AS253" s="62"/>
      <c r="AT253" s="62"/>
      <c r="AU253" s="62"/>
      <c r="AV253" s="62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34.5" customHeight="1" x14ac:dyDescent="0.25">
      <c r="A254" s="220"/>
      <c r="B254" s="179"/>
      <c r="C254" s="179">
        <v>545</v>
      </c>
      <c r="D254" s="577" t="s">
        <v>81</v>
      </c>
      <c r="E254" s="577"/>
      <c r="F254" s="577"/>
      <c r="G254" s="578"/>
      <c r="H254" s="28">
        <f t="shared" si="946"/>
        <v>0</v>
      </c>
      <c r="I254" s="80"/>
      <c r="J254" s="94"/>
      <c r="K254" s="82"/>
      <c r="L254" s="302"/>
      <c r="M254" s="118"/>
      <c r="N254" s="81"/>
      <c r="O254" s="81"/>
      <c r="P254" s="81"/>
      <c r="Q254" s="81"/>
      <c r="R254" s="81"/>
      <c r="S254" s="82"/>
      <c r="T254" s="28">
        <f t="shared" si="949"/>
        <v>0</v>
      </c>
      <c r="U254" s="80"/>
      <c r="V254" s="94"/>
      <c r="W254" s="82"/>
      <c r="X254" s="302"/>
      <c r="Y254" s="118"/>
      <c r="Z254" s="81"/>
      <c r="AA254" s="81"/>
      <c r="AB254" s="81"/>
      <c r="AC254" s="81"/>
      <c r="AD254" s="81"/>
      <c r="AE254" s="82"/>
      <c r="AF254" s="109">
        <f t="shared" si="951"/>
        <v>0</v>
      </c>
      <c r="AG254" s="29">
        <f>I254+U254</f>
        <v>0</v>
      </c>
      <c r="AH254" s="92">
        <f t="shared" si="966"/>
        <v>0</v>
      </c>
      <c r="AI254" s="31">
        <f t="shared" si="967"/>
        <v>0</v>
      </c>
      <c r="AJ254" s="326">
        <f t="shared" si="968"/>
        <v>0</v>
      </c>
      <c r="AK254" s="290">
        <f t="shared" si="969"/>
        <v>0</v>
      </c>
      <c r="AL254" s="30">
        <f t="shared" si="970"/>
        <v>0</v>
      </c>
      <c r="AM254" s="30">
        <f t="shared" si="971"/>
        <v>0</v>
      </c>
      <c r="AN254" s="30">
        <f t="shared" si="972"/>
        <v>0</v>
      </c>
      <c r="AO254" s="30">
        <f t="shared" si="973"/>
        <v>0</v>
      </c>
      <c r="AP254" s="30">
        <f t="shared" si="974"/>
        <v>0</v>
      </c>
      <c r="AQ254" s="31">
        <f t="shared" si="975"/>
        <v>0</v>
      </c>
      <c r="AR254" s="209"/>
      <c r="AS254" s="191"/>
      <c r="AT254" s="191"/>
      <c r="AU254" s="191"/>
      <c r="AV254" s="191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35.25" customHeight="1" x14ac:dyDescent="0.25">
      <c r="A255" s="87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206"/>
      <c r="AS255" s="438"/>
      <c r="AT255" s="438"/>
      <c r="AU255" s="438"/>
      <c r="AV255" s="438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89" customFormat="1" ht="28.5" customHeight="1" x14ac:dyDescent="0.25">
      <c r="A256" s="62"/>
      <c r="B256" s="218"/>
      <c r="C256" s="218"/>
      <c r="D256" s="218"/>
      <c r="E256" s="88"/>
      <c r="F256" s="62"/>
      <c r="G256" s="247"/>
      <c r="H256" s="211"/>
      <c r="I256" s="264"/>
      <c r="J256" s="264"/>
      <c r="K256" s="264"/>
      <c r="L256" s="264"/>
      <c r="M256" s="92"/>
      <c r="N256" s="62"/>
      <c r="O256" s="62"/>
      <c r="P256" s="93"/>
      <c r="Q256" s="264"/>
      <c r="R256" s="264"/>
      <c r="S256" s="264"/>
      <c r="T256" s="211"/>
      <c r="U256" s="247"/>
      <c r="V256" s="247"/>
      <c r="W256" s="247"/>
      <c r="X256" s="247"/>
      <c r="Y256" s="92"/>
      <c r="Z256" s="62"/>
      <c r="AA256" s="62"/>
      <c r="AF256" s="428" t="s">
        <v>83</v>
      </c>
      <c r="AG256" s="647"/>
      <c r="AH256" s="647"/>
      <c r="AI256" s="647"/>
      <c r="AK256" s="92"/>
      <c r="AN256" s="93" t="s">
        <v>84</v>
      </c>
      <c r="AO256" s="647"/>
      <c r="AP256" s="647"/>
      <c r="AQ256" s="647"/>
      <c r="AR256" s="198"/>
      <c r="AS256" s="214"/>
      <c r="AT256" s="214"/>
      <c r="AU256" s="184"/>
      <c r="AV256" s="184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</row>
    <row r="257" spans="1:136" s="62" customFormat="1" ht="15" customHeight="1" x14ac:dyDescent="0.25">
      <c r="A257" s="87"/>
      <c r="B257" s="87"/>
      <c r="C257" s="87"/>
      <c r="D257" s="219"/>
      <c r="E257" s="88"/>
      <c r="G257" s="247"/>
      <c r="H257" s="247"/>
      <c r="I257" s="646"/>
      <c r="J257" s="646"/>
      <c r="K257" s="646"/>
      <c r="L257" s="646"/>
      <c r="M257" s="92"/>
      <c r="P257" s="92"/>
      <c r="Q257" s="646"/>
      <c r="R257" s="646"/>
      <c r="S257" s="646"/>
      <c r="T257" s="247"/>
      <c r="U257" s="646"/>
      <c r="V257" s="646"/>
      <c r="W257" s="646"/>
      <c r="X257" s="646"/>
      <c r="Y257" s="92"/>
      <c r="AF257" s="247"/>
      <c r="AG257" s="648" t="s">
        <v>118</v>
      </c>
      <c r="AH257" s="648"/>
      <c r="AI257" s="648"/>
      <c r="AK257" s="92"/>
      <c r="AN257" s="92"/>
      <c r="AO257" s="648" t="s">
        <v>118</v>
      </c>
      <c r="AP257" s="648"/>
      <c r="AQ257" s="648"/>
      <c r="AR257" s="183"/>
      <c r="AS257" s="196"/>
      <c r="AT257" s="196"/>
      <c r="AU257" s="438"/>
      <c r="AV257" s="438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</row>
    <row r="258" spans="1:136" s="16" customFormat="1" ht="28.5" hidden="1" customHeight="1" x14ac:dyDescent="0.25">
      <c r="A258" s="608" t="s">
        <v>64</v>
      </c>
      <c r="B258" s="608"/>
      <c r="C258" s="608"/>
      <c r="D258" s="641"/>
      <c r="E258" s="641"/>
      <c r="F258" s="641"/>
      <c r="G258" s="642"/>
      <c r="H258" s="15">
        <f>SUM(I258:S258)</f>
        <v>0</v>
      </c>
      <c r="I258" s="47">
        <f t="shared" ref="I258:AQ258" si="976">I259</f>
        <v>0</v>
      </c>
      <c r="J258" s="286">
        <f t="shared" si="976"/>
        <v>0</v>
      </c>
      <c r="K258" s="48">
        <f t="shared" si="976"/>
        <v>0</v>
      </c>
      <c r="L258" s="48">
        <f t="shared" si="976"/>
        <v>0</v>
      </c>
      <c r="M258" s="48">
        <f t="shared" si="976"/>
        <v>0</v>
      </c>
      <c r="N258" s="48">
        <f t="shared" si="976"/>
        <v>0</v>
      </c>
      <c r="O258" s="305">
        <f t="shared" si="976"/>
        <v>0</v>
      </c>
      <c r="P258" s="213"/>
      <c r="Q258" s="213"/>
      <c r="R258" s="213"/>
      <c r="S258" s="213"/>
      <c r="T258" s="15">
        <f>SUM(U258:AE258)</f>
        <v>0</v>
      </c>
      <c r="U258" s="47"/>
      <c r="V258" s="286"/>
      <c r="W258" s="215"/>
      <c r="X258" s="215"/>
      <c r="Y258" s="215"/>
      <c r="Z258" s="215"/>
      <c r="AA258" s="215"/>
      <c r="AB258" s="215"/>
      <c r="AC258" s="215"/>
      <c r="AD258" s="215"/>
      <c r="AE258" s="216"/>
      <c r="AF258" s="476">
        <f>SUM(AG258:AQ258)</f>
        <v>0</v>
      </c>
      <c r="AG258" s="217"/>
      <c r="AH258" s="292"/>
      <c r="AI258" s="215">
        <f t="shared" si="976"/>
        <v>0</v>
      </c>
      <c r="AJ258" s="215">
        <f t="shared" si="976"/>
        <v>0</v>
      </c>
      <c r="AK258" s="215">
        <f t="shared" si="976"/>
        <v>0</v>
      </c>
      <c r="AL258" s="215">
        <f t="shared" si="976"/>
        <v>0</v>
      </c>
      <c r="AM258" s="215">
        <f t="shared" si="976"/>
        <v>0</v>
      </c>
      <c r="AN258" s="215">
        <f t="shared" si="976"/>
        <v>0</v>
      </c>
      <c r="AO258" s="215">
        <f t="shared" si="976"/>
        <v>0</v>
      </c>
      <c r="AP258" s="215">
        <f t="shared" si="976"/>
        <v>0</v>
      </c>
      <c r="AQ258" s="216">
        <f t="shared" si="976"/>
        <v>0</v>
      </c>
      <c r="AR258" s="183"/>
      <c r="AS258" s="196"/>
      <c r="AT258" s="196"/>
      <c r="AU258" s="438"/>
      <c r="AV258" s="438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99"/>
      <c r="BQ258" s="199"/>
      <c r="BR258" s="199"/>
      <c r="BS258" s="199"/>
      <c r="BT258" s="199"/>
      <c r="BU258" s="199"/>
      <c r="BV258" s="199"/>
      <c r="BW258" s="199"/>
      <c r="BX258" s="199"/>
      <c r="BY258" s="199"/>
      <c r="BZ258" s="199"/>
      <c r="CA258" s="199"/>
      <c r="CB258" s="199"/>
      <c r="CC258" s="199"/>
      <c r="CD258" s="199"/>
      <c r="CE258" s="199"/>
      <c r="CF258" s="199"/>
      <c r="CG258" s="199"/>
      <c r="CH258" s="199"/>
      <c r="CI258" s="199"/>
      <c r="CJ258" s="199"/>
      <c r="CK258" s="199"/>
      <c r="CL258" s="199"/>
      <c r="CM258" s="199"/>
      <c r="CN258" s="199"/>
      <c r="CO258" s="199"/>
      <c r="CP258" s="199"/>
      <c r="CQ258" s="199"/>
      <c r="CR258" s="199"/>
      <c r="CS258" s="199"/>
      <c r="CT258" s="199"/>
      <c r="CU258" s="199"/>
      <c r="CV258" s="199"/>
      <c r="CW258" s="199"/>
      <c r="CX258" s="199"/>
      <c r="CY258" s="199"/>
      <c r="CZ258" s="199"/>
      <c r="DA258" s="199"/>
      <c r="DB258" s="199"/>
      <c r="DC258" s="199"/>
      <c r="DD258" s="199"/>
      <c r="DE258" s="199"/>
      <c r="DF258" s="199"/>
      <c r="DG258" s="199"/>
      <c r="DH258" s="199"/>
      <c r="DI258" s="199"/>
      <c r="DJ258" s="199"/>
      <c r="DK258" s="199"/>
      <c r="DL258" s="199"/>
      <c r="DM258" s="199"/>
      <c r="DN258" s="199"/>
      <c r="DO258" s="199"/>
      <c r="DP258" s="199"/>
      <c r="DQ258" s="199"/>
      <c r="DR258" s="199"/>
      <c r="DS258" s="199"/>
      <c r="DT258" s="199"/>
      <c r="DU258" s="199"/>
      <c r="DV258" s="199"/>
      <c r="DW258" s="199"/>
      <c r="DX258" s="199"/>
      <c r="DY258" s="199"/>
      <c r="DZ258" s="199"/>
      <c r="EA258" s="199"/>
      <c r="EB258" s="199"/>
      <c r="EC258" s="199"/>
      <c r="ED258" s="199"/>
      <c r="EE258" s="199"/>
      <c r="EF258" s="199"/>
    </row>
    <row r="259" spans="1:136" s="18" customFormat="1" ht="28.5" hidden="1" customHeight="1" x14ac:dyDescent="0.25">
      <c r="A259" s="609" t="s">
        <v>65</v>
      </c>
      <c r="B259" s="609"/>
      <c r="C259" s="609"/>
      <c r="D259" s="610"/>
      <c r="E259" s="610"/>
      <c r="F259" s="610"/>
      <c r="G259" s="611"/>
      <c r="H259" s="17">
        <f t="shared" ref="H259:H275" si="977">SUM(I259:S259)</f>
        <v>0</v>
      </c>
      <c r="I259" s="49">
        <f>I260+I272</f>
        <v>0</v>
      </c>
      <c r="J259" s="287">
        <f>J260+J272</f>
        <v>0</v>
      </c>
      <c r="K259" s="50">
        <f t="shared" ref="K259:N259" si="978">K260+K272</f>
        <v>0</v>
      </c>
      <c r="L259" s="50">
        <f t="shared" si="978"/>
        <v>0</v>
      </c>
      <c r="M259" s="50">
        <f t="shared" si="978"/>
        <v>0</v>
      </c>
      <c r="N259" s="50">
        <f t="shared" si="978"/>
        <v>0</v>
      </c>
      <c r="O259" s="306">
        <f t="shared" ref="O259" si="979">O260+O272</f>
        <v>0</v>
      </c>
      <c r="P259" s="213"/>
      <c r="Q259" s="213"/>
      <c r="R259" s="213"/>
      <c r="S259" s="213"/>
      <c r="T259" s="17">
        <f t="shared" ref="T259:T275" si="980">SUM(U259:AE259)</f>
        <v>0</v>
      </c>
      <c r="U259" s="49"/>
      <c r="V259" s="287"/>
      <c r="W259" s="50"/>
      <c r="X259" s="50"/>
      <c r="Y259" s="50"/>
      <c r="Z259" s="50"/>
      <c r="AA259" s="50"/>
      <c r="AB259" s="50"/>
      <c r="AC259" s="50"/>
      <c r="AD259" s="50"/>
      <c r="AE259" s="51"/>
      <c r="AF259" s="477">
        <f t="shared" ref="AF259:AF275" si="981">SUM(AG259:AQ259)</f>
        <v>0</v>
      </c>
      <c r="AG259" s="49"/>
      <c r="AH259" s="287"/>
      <c r="AI259" s="50">
        <f t="shared" ref="AI259:AQ259" si="982">AI260+AI272</f>
        <v>0</v>
      </c>
      <c r="AJ259" s="50">
        <f t="shared" si="982"/>
        <v>0</v>
      </c>
      <c r="AK259" s="50">
        <f t="shared" si="982"/>
        <v>0</v>
      </c>
      <c r="AL259" s="50">
        <f t="shared" si="982"/>
        <v>0</v>
      </c>
      <c r="AM259" s="50">
        <f t="shared" ref="AM259" si="983">AM260+AM272</f>
        <v>0</v>
      </c>
      <c r="AN259" s="50">
        <f t="shared" si="982"/>
        <v>0</v>
      </c>
      <c r="AO259" s="50">
        <f t="shared" si="982"/>
        <v>0</v>
      </c>
      <c r="AP259" s="50">
        <f t="shared" si="982"/>
        <v>0</v>
      </c>
      <c r="AQ259" s="51">
        <f t="shared" si="982"/>
        <v>0</v>
      </c>
      <c r="AR259" s="183"/>
      <c r="AS259" s="124"/>
      <c r="AT259" s="124"/>
      <c r="AU259" s="124"/>
      <c r="AV259" s="124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200"/>
      <c r="BQ259" s="200"/>
      <c r="BR259" s="200"/>
      <c r="BS259" s="200"/>
      <c r="BT259" s="200"/>
      <c r="BU259" s="200"/>
      <c r="BV259" s="200"/>
      <c r="BW259" s="200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0"/>
      <c r="CQ259" s="200"/>
      <c r="CR259" s="200"/>
      <c r="CS259" s="200"/>
      <c r="CT259" s="200"/>
      <c r="CU259" s="200"/>
      <c r="CV259" s="200"/>
      <c r="CW259" s="200"/>
      <c r="CX259" s="200"/>
      <c r="CY259" s="200"/>
      <c r="CZ259" s="200"/>
      <c r="DA259" s="200"/>
      <c r="DB259" s="200"/>
      <c r="DC259" s="200"/>
      <c r="DD259" s="200"/>
      <c r="DE259" s="200"/>
      <c r="DF259" s="200"/>
      <c r="DG259" s="200"/>
      <c r="DH259" s="200"/>
      <c r="DI259" s="200"/>
      <c r="DJ259" s="200"/>
      <c r="DK259" s="200"/>
      <c r="DL259" s="200"/>
      <c r="DM259" s="200"/>
      <c r="DN259" s="200"/>
      <c r="DO259" s="200"/>
      <c r="DP259" s="200"/>
      <c r="DQ259" s="200"/>
      <c r="DR259" s="200"/>
      <c r="DS259" s="200"/>
      <c r="DT259" s="200"/>
      <c r="DU259" s="200"/>
      <c r="DV259" s="200"/>
      <c r="DW259" s="200"/>
      <c r="DX259" s="200"/>
      <c r="DY259" s="200"/>
      <c r="DZ259" s="200"/>
      <c r="EA259" s="200"/>
      <c r="EB259" s="200"/>
      <c r="EC259" s="200"/>
      <c r="ED259" s="200"/>
      <c r="EE259" s="200"/>
      <c r="EF259" s="200"/>
    </row>
    <row r="260" spans="1:136" s="18" customFormat="1" ht="15.75" hidden="1" customHeight="1" x14ac:dyDescent="0.25">
      <c r="A260" s="111">
        <v>3</v>
      </c>
      <c r="C260" s="37"/>
      <c r="D260" s="594" t="s">
        <v>16</v>
      </c>
      <c r="E260" s="594"/>
      <c r="F260" s="594"/>
      <c r="G260" s="595"/>
      <c r="H260" s="19">
        <f t="shared" si="977"/>
        <v>0</v>
      </c>
      <c r="I260" s="52">
        <f>I261+I265+I270</f>
        <v>0</v>
      </c>
      <c r="J260" s="288">
        <f>J261+J265+J270</f>
        <v>0</v>
      </c>
      <c r="K260" s="53">
        <f t="shared" ref="K260:N260" si="984">K261+K265+K270</f>
        <v>0</v>
      </c>
      <c r="L260" s="53">
        <f t="shared" si="984"/>
        <v>0</v>
      </c>
      <c r="M260" s="53">
        <f t="shared" si="984"/>
        <v>0</v>
      </c>
      <c r="N260" s="53">
        <f t="shared" si="984"/>
        <v>0</v>
      </c>
      <c r="O260" s="307">
        <f t="shared" ref="O260" si="985">O261+O265+O270</f>
        <v>0</v>
      </c>
      <c r="P260" s="213"/>
      <c r="Q260" s="213"/>
      <c r="R260" s="213"/>
      <c r="S260" s="213"/>
      <c r="T260" s="19">
        <f t="shared" si="980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81"/>
        <v>0</v>
      </c>
      <c r="AG260" s="52"/>
      <c r="AH260" s="288"/>
      <c r="AI260" s="53">
        <f t="shared" ref="AI260:AQ260" si="986">AI261+AI265+AI270</f>
        <v>0</v>
      </c>
      <c r="AJ260" s="53">
        <f t="shared" si="986"/>
        <v>0</v>
      </c>
      <c r="AK260" s="53">
        <f t="shared" si="986"/>
        <v>0</v>
      </c>
      <c r="AL260" s="53">
        <f t="shared" si="986"/>
        <v>0</v>
      </c>
      <c r="AM260" s="53">
        <f t="shared" ref="AM260" si="987">AM261+AM265+AM270</f>
        <v>0</v>
      </c>
      <c r="AN260" s="53">
        <f t="shared" si="986"/>
        <v>0</v>
      </c>
      <c r="AO260" s="53">
        <f t="shared" si="986"/>
        <v>0</v>
      </c>
      <c r="AP260" s="53">
        <f t="shared" si="986"/>
        <v>0</v>
      </c>
      <c r="AQ260" s="54">
        <f t="shared" si="986"/>
        <v>0</v>
      </c>
      <c r="AR260" s="183"/>
      <c r="AS260" s="108"/>
      <c r="AT260" s="108"/>
      <c r="AU260" s="108"/>
      <c r="AV260" s="108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200"/>
      <c r="BQ260" s="200"/>
      <c r="BR260" s="200"/>
      <c r="BS260" s="200"/>
      <c r="BT260" s="200"/>
      <c r="BU260" s="200"/>
      <c r="BV260" s="200"/>
      <c r="BW260" s="200"/>
      <c r="BX260" s="200"/>
      <c r="BY260" s="200"/>
      <c r="BZ260" s="200"/>
      <c r="CA260" s="200"/>
      <c r="CB260" s="200"/>
      <c r="CC260" s="200"/>
      <c r="CD260" s="200"/>
      <c r="CE260" s="200"/>
      <c r="CF260" s="200"/>
      <c r="CG260" s="200"/>
      <c r="CH260" s="200"/>
      <c r="CI260" s="200"/>
      <c r="CJ260" s="200"/>
      <c r="CK260" s="200"/>
      <c r="CL260" s="200"/>
      <c r="CM260" s="200"/>
      <c r="CN260" s="200"/>
      <c r="CO260" s="200"/>
      <c r="CP260" s="200"/>
      <c r="CQ260" s="200"/>
      <c r="CR260" s="200"/>
      <c r="CS260" s="200"/>
      <c r="CT260" s="200"/>
      <c r="CU260" s="200"/>
      <c r="CV260" s="200"/>
      <c r="CW260" s="200"/>
      <c r="CX260" s="200"/>
      <c r="CY260" s="200"/>
      <c r="CZ260" s="200"/>
      <c r="DA260" s="200"/>
      <c r="DB260" s="200"/>
      <c r="DC260" s="200"/>
      <c r="DD260" s="200"/>
      <c r="DE260" s="200"/>
      <c r="DF260" s="200"/>
      <c r="DG260" s="200"/>
      <c r="DH260" s="200"/>
      <c r="DI260" s="200"/>
      <c r="DJ260" s="200"/>
      <c r="DK260" s="200"/>
      <c r="DL260" s="200"/>
      <c r="DM260" s="200"/>
      <c r="DN260" s="200"/>
      <c r="DO260" s="200"/>
      <c r="DP260" s="200"/>
      <c r="DQ260" s="200"/>
      <c r="DR260" s="200"/>
      <c r="DS260" s="200"/>
      <c r="DT260" s="200"/>
      <c r="DU260" s="200"/>
      <c r="DV260" s="200"/>
      <c r="DW260" s="200"/>
      <c r="DX260" s="200"/>
      <c r="DY260" s="200"/>
      <c r="DZ260" s="200"/>
      <c r="EA260" s="200"/>
      <c r="EB260" s="200"/>
      <c r="EC260" s="200"/>
      <c r="ED260" s="200"/>
      <c r="EE260" s="200"/>
      <c r="EF260" s="200"/>
    </row>
    <row r="261" spans="1:136" s="21" customFormat="1" ht="15.75" hidden="1" customHeight="1" x14ac:dyDescent="0.25">
      <c r="A261" s="596">
        <v>31</v>
      </c>
      <c r="B261" s="596"/>
      <c r="C261" s="35"/>
      <c r="D261" s="604" t="s">
        <v>0</v>
      </c>
      <c r="E261" s="604"/>
      <c r="F261" s="604"/>
      <c r="G261" s="595"/>
      <c r="H261" s="19">
        <f t="shared" si="977"/>
        <v>0</v>
      </c>
      <c r="I261" s="52">
        <f>SUM(I262:I264)</f>
        <v>0</v>
      </c>
      <c r="J261" s="288">
        <f>SUM(J262:J264)</f>
        <v>0</v>
      </c>
      <c r="K261" s="53">
        <f t="shared" ref="K261:N261" si="988">SUM(K262:K264)</f>
        <v>0</v>
      </c>
      <c r="L261" s="53">
        <f t="shared" si="988"/>
        <v>0</v>
      </c>
      <c r="M261" s="53">
        <f t="shared" si="988"/>
        <v>0</v>
      </c>
      <c r="N261" s="53">
        <f t="shared" si="988"/>
        <v>0</v>
      </c>
      <c r="O261" s="307">
        <f t="shared" ref="O261" si="989">SUM(O262:O264)</f>
        <v>0</v>
      </c>
      <c r="P261" s="213"/>
      <c r="Q261" s="213"/>
      <c r="R261" s="213"/>
      <c r="S261" s="213"/>
      <c r="T261" s="19">
        <f t="shared" si="980"/>
        <v>0</v>
      </c>
      <c r="U261" s="52"/>
      <c r="V261" s="288"/>
      <c r="W261" s="53"/>
      <c r="X261" s="53"/>
      <c r="Y261" s="53"/>
      <c r="Z261" s="53"/>
      <c r="AA261" s="53"/>
      <c r="AB261" s="53"/>
      <c r="AC261" s="53"/>
      <c r="AD261" s="53"/>
      <c r="AE261" s="54"/>
      <c r="AF261" s="478">
        <f t="shared" si="981"/>
        <v>0</v>
      </c>
      <c r="AG261" s="52"/>
      <c r="AH261" s="288"/>
      <c r="AI261" s="53">
        <f t="shared" ref="AI261:AQ261" si="990">SUM(AI262:AI264)</f>
        <v>0</v>
      </c>
      <c r="AJ261" s="53">
        <f t="shared" si="990"/>
        <v>0</v>
      </c>
      <c r="AK261" s="53">
        <f t="shared" si="990"/>
        <v>0</v>
      </c>
      <c r="AL261" s="53">
        <f t="shared" si="990"/>
        <v>0</v>
      </c>
      <c r="AM261" s="53">
        <f t="shared" ref="AM261" si="991">SUM(AM262:AM264)</f>
        <v>0</v>
      </c>
      <c r="AN261" s="53">
        <f t="shared" si="990"/>
        <v>0</v>
      </c>
      <c r="AO261" s="53">
        <f t="shared" si="990"/>
        <v>0</v>
      </c>
      <c r="AP261" s="53">
        <f t="shared" si="990"/>
        <v>0</v>
      </c>
      <c r="AQ261" s="54">
        <f t="shared" si="990"/>
        <v>0</v>
      </c>
      <c r="AR261" s="183"/>
      <c r="AS261" s="108"/>
      <c r="AT261" s="108"/>
      <c r="AU261" s="108"/>
      <c r="AV261" s="108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  <c r="CK261" s="201"/>
      <c r="CL261" s="201"/>
      <c r="CM261" s="201"/>
      <c r="CN261" s="201"/>
      <c r="CO261" s="201"/>
      <c r="CP261" s="201"/>
      <c r="CQ261" s="201"/>
      <c r="CR261" s="201"/>
      <c r="CS261" s="201"/>
      <c r="CT261" s="201"/>
      <c r="CU261" s="201"/>
      <c r="CV261" s="201"/>
      <c r="CW261" s="201"/>
      <c r="CX261" s="201"/>
      <c r="CY261" s="201"/>
      <c r="CZ261" s="201"/>
      <c r="DA261" s="201"/>
      <c r="DB261" s="201"/>
      <c r="DC261" s="201"/>
      <c r="DD261" s="201"/>
      <c r="DE261" s="201"/>
      <c r="DF261" s="201"/>
      <c r="DG261" s="201"/>
      <c r="DH261" s="201"/>
      <c r="DI261" s="201"/>
      <c r="DJ261" s="201"/>
      <c r="DK261" s="201"/>
      <c r="DL261" s="201"/>
      <c r="DM261" s="201"/>
      <c r="DN261" s="201"/>
      <c r="DO261" s="201"/>
      <c r="DP261" s="201"/>
      <c r="DQ261" s="201"/>
      <c r="DR261" s="201"/>
      <c r="DS261" s="201"/>
      <c r="DT261" s="201"/>
      <c r="DU261" s="201"/>
      <c r="DV261" s="201"/>
      <c r="DW261" s="201"/>
      <c r="DX261" s="201"/>
      <c r="DY261" s="201"/>
      <c r="DZ261" s="201"/>
      <c r="EA261" s="201"/>
      <c r="EB261" s="201"/>
      <c r="EC261" s="201"/>
      <c r="ED261" s="201"/>
      <c r="EE261" s="201"/>
      <c r="EF261" s="201"/>
    </row>
    <row r="262" spans="1:136" s="24" customFormat="1" ht="15.75" hidden="1" customHeight="1" x14ac:dyDescent="0.25">
      <c r="A262" s="597">
        <v>311</v>
      </c>
      <c r="B262" s="597"/>
      <c r="C262" s="597"/>
      <c r="D262" s="598" t="s">
        <v>1</v>
      </c>
      <c r="E262" s="598"/>
      <c r="F262" s="598"/>
      <c r="G262" s="599"/>
      <c r="H262" s="22">
        <f t="shared" si="977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80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81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25">
      <c r="A263" s="597">
        <v>312</v>
      </c>
      <c r="B263" s="597"/>
      <c r="C263" s="597"/>
      <c r="D263" s="598" t="s">
        <v>2</v>
      </c>
      <c r="E263" s="598"/>
      <c r="F263" s="598"/>
      <c r="G263" s="599"/>
      <c r="H263" s="22">
        <f t="shared" si="977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80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81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597">
        <v>313</v>
      </c>
      <c r="B264" s="597"/>
      <c r="C264" s="597"/>
      <c r="D264" s="598" t="s">
        <v>3</v>
      </c>
      <c r="E264" s="598"/>
      <c r="F264" s="598"/>
      <c r="G264" s="599"/>
      <c r="H264" s="22">
        <f t="shared" si="977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80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81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25">
      <c r="A265" s="596">
        <v>32</v>
      </c>
      <c r="B265" s="596"/>
      <c r="C265" s="35"/>
      <c r="D265" s="604" t="s">
        <v>4</v>
      </c>
      <c r="E265" s="604"/>
      <c r="F265" s="604"/>
      <c r="G265" s="595"/>
      <c r="H265" s="19">
        <f t="shared" si="977"/>
        <v>0</v>
      </c>
      <c r="I265" s="52">
        <f>SUM(I266:I269)</f>
        <v>0</v>
      </c>
      <c r="J265" s="288">
        <f>SUM(J266:J269)</f>
        <v>0</v>
      </c>
      <c r="K265" s="53">
        <f t="shared" ref="K265:N265" si="992">SUM(K266:K269)</f>
        <v>0</v>
      </c>
      <c r="L265" s="53">
        <f t="shared" si="992"/>
        <v>0</v>
      </c>
      <c r="M265" s="53">
        <f t="shared" si="992"/>
        <v>0</v>
      </c>
      <c r="N265" s="53">
        <f t="shared" si="992"/>
        <v>0</v>
      </c>
      <c r="O265" s="307">
        <f t="shared" ref="O265" si="993">SUM(O266:O269)</f>
        <v>0</v>
      </c>
      <c r="P265" s="213"/>
      <c r="Q265" s="213"/>
      <c r="R265" s="213"/>
      <c r="S265" s="213"/>
      <c r="T265" s="19">
        <f t="shared" si="980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81"/>
        <v>0</v>
      </c>
      <c r="AG265" s="52"/>
      <c r="AH265" s="288"/>
      <c r="AI265" s="53">
        <f t="shared" ref="AI265:AQ265" si="994">SUM(AI266:AI269)</f>
        <v>0</v>
      </c>
      <c r="AJ265" s="53">
        <f t="shared" si="994"/>
        <v>0</v>
      </c>
      <c r="AK265" s="53">
        <f t="shared" si="994"/>
        <v>0</v>
      </c>
      <c r="AL265" s="53">
        <f t="shared" si="994"/>
        <v>0</v>
      </c>
      <c r="AM265" s="53">
        <f t="shared" ref="AM265" si="995">SUM(AM266:AM269)</f>
        <v>0</v>
      </c>
      <c r="AN265" s="53">
        <f t="shared" si="994"/>
        <v>0</v>
      </c>
      <c r="AO265" s="53">
        <f t="shared" si="994"/>
        <v>0</v>
      </c>
      <c r="AP265" s="53">
        <f t="shared" si="994"/>
        <v>0</v>
      </c>
      <c r="AQ265" s="54">
        <f t="shared" si="994"/>
        <v>0</v>
      </c>
      <c r="AR265" s="183"/>
      <c r="AS265" s="108"/>
      <c r="AT265" s="108"/>
      <c r="AU265" s="108"/>
      <c r="AV265" s="10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25">
      <c r="A266" s="597">
        <v>321</v>
      </c>
      <c r="B266" s="597"/>
      <c r="C266" s="597"/>
      <c r="D266" s="598" t="s">
        <v>5</v>
      </c>
      <c r="E266" s="598"/>
      <c r="F266" s="598"/>
      <c r="G266" s="599"/>
      <c r="H266" s="22">
        <f t="shared" si="977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80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81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4" customFormat="1" ht="15.75" hidden="1" customHeight="1" x14ac:dyDescent="0.25">
      <c r="A267" s="597">
        <v>322</v>
      </c>
      <c r="B267" s="597"/>
      <c r="C267" s="597"/>
      <c r="D267" s="598" t="s">
        <v>6</v>
      </c>
      <c r="E267" s="598"/>
      <c r="F267" s="598"/>
      <c r="G267" s="599"/>
      <c r="H267" s="22">
        <f t="shared" si="977"/>
        <v>0</v>
      </c>
      <c r="I267" s="55"/>
      <c r="J267" s="289"/>
      <c r="K267" s="56"/>
      <c r="L267" s="56"/>
      <c r="M267" s="56"/>
      <c r="N267" s="56"/>
      <c r="O267" s="308"/>
      <c r="P267" s="213"/>
      <c r="Q267" s="213"/>
      <c r="R267" s="213"/>
      <c r="S267" s="213"/>
      <c r="T267" s="23">
        <f t="shared" si="980"/>
        <v>0</v>
      </c>
      <c r="U267" s="55"/>
      <c r="V267" s="289"/>
      <c r="W267" s="56"/>
      <c r="X267" s="56"/>
      <c r="Y267" s="56"/>
      <c r="Z267" s="56"/>
      <c r="AA267" s="56"/>
      <c r="AB267" s="56"/>
      <c r="AC267" s="56"/>
      <c r="AD267" s="56"/>
      <c r="AE267" s="57"/>
      <c r="AF267" s="479">
        <f t="shared" si="981"/>
        <v>0</v>
      </c>
      <c r="AG267" s="55"/>
      <c r="AH267" s="289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3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</row>
    <row r="268" spans="1:136" s="24" customFormat="1" ht="15.75" hidden="1" customHeight="1" x14ac:dyDescent="0.25">
      <c r="A268" s="597">
        <v>323</v>
      </c>
      <c r="B268" s="597"/>
      <c r="C268" s="597"/>
      <c r="D268" s="598" t="s">
        <v>7</v>
      </c>
      <c r="E268" s="598"/>
      <c r="F268" s="598"/>
      <c r="G268" s="599"/>
      <c r="H268" s="22">
        <f t="shared" si="977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80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81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24" customFormat="1" ht="15.75" hidden="1" customHeight="1" x14ac:dyDescent="0.25">
      <c r="A269" s="597">
        <v>329</v>
      </c>
      <c r="B269" s="597"/>
      <c r="C269" s="597"/>
      <c r="D269" s="598" t="s">
        <v>8</v>
      </c>
      <c r="E269" s="598"/>
      <c r="F269" s="598"/>
      <c r="G269" s="599"/>
      <c r="H269" s="22">
        <f t="shared" si="977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80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81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1" customFormat="1" ht="15.75" hidden="1" customHeight="1" x14ac:dyDescent="0.25">
      <c r="A270" s="596">
        <v>34</v>
      </c>
      <c r="B270" s="596"/>
      <c r="C270" s="35"/>
      <c r="D270" s="604" t="s">
        <v>9</v>
      </c>
      <c r="E270" s="604"/>
      <c r="F270" s="604"/>
      <c r="G270" s="595"/>
      <c r="H270" s="19">
        <f t="shared" si="977"/>
        <v>0</v>
      </c>
      <c r="I270" s="52">
        <f>I271</f>
        <v>0</v>
      </c>
      <c r="J270" s="288">
        <f>J271</f>
        <v>0</v>
      </c>
      <c r="K270" s="53">
        <f t="shared" ref="K270:AQ270" si="996">K271</f>
        <v>0</v>
      </c>
      <c r="L270" s="53">
        <f t="shared" si="996"/>
        <v>0</v>
      </c>
      <c r="M270" s="53">
        <f t="shared" si="996"/>
        <v>0</v>
      </c>
      <c r="N270" s="53">
        <f t="shared" si="996"/>
        <v>0</v>
      </c>
      <c r="O270" s="307">
        <f t="shared" si="996"/>
        <v>0</v>
      </c>
      <c r="P270" s="213"/>
      <c r="Q270" s="213"/>
      <c r="R270" s="213"/>
      <c r="S270" s="213"/>
      <c r="T270" s="19">
        <f t="shared" si="980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81"/>
        <v>0</v>
      </c>
      <c r="AG270" s="52"/>
      <c r="AH270" s="288"/>
      <c r="AI270" s="53">
        <f t="shared" si="996"/>
        <v>0</v>
      </c>
      <c r="AJ270" s="53">
        <f t="shared" si="996"/>
        <v>0</v>
      </c>
      <c r="AK270" s="53">
        <f t="shared" si="996"/>
        <v>0</v>
      </c>
      <c r="AL270" s="53">
        <f t="shared" si="996"/>
        <v>0</v>
      </c>
      <c r="AM270" s="53">
        <f t="shared" si="996"/>
        <v>0</v>
      </c>
      <c r="AN270" s="53">
        <f t="shared" si="996"/>
        <v>0</v>
      </c>
      <c r="AO270" s="53">
        <f t="shared" si="996"/>
        <v>0</v>
      </c>
      <c r="AP270" s="53">
        <f t="shared" si="996"/>
        <v>0</v>
      </c>
      <c r="AQ270" s="54">
        <f t="shared" si="996"/>
        <v>0</v>
      </c>
      <c r="AR270" s="183"/>
      <c r="AS270" s="196"/>
      <c r="AT270" s="196"/>
      <c r="AU270" s="438"/>
      <c r="AV270" s="43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597">
        <v>343</v>
      </c>
      <c r="B271" s="597"/>
      <c r="C271" s="597"/>
      <c r="D271" s="598" t="s">
        <v>10</v>
      </c>
      <c r="E271" s="598"/>
      <c r="F271" s="598"/>
      <c r="G271" s="599"/>
      <c r="H271" s="22">
        <f t="shared" si="977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80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81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24"/>
      <c r="AT271" s="124"/>
      <c r="AU271" s="124"/>
      <c r="AV271" s="124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18" customFormat="1" ht="15.75" hidden="1" customHeight="1" x14ac:dyDescent="0.25">
      <c r="A272" s="44">
        <v>4</v>
      </c>
      <c r="B272" s="38"/>
      <c r="C272" s="38"/>
      <c r="D272" s="594" t="s">
        <v>17</v>
      </c>
      <c r="E272" s="594"/>
      <c r="F272" s="594"/>
      <c r="G272" s="595"/>
      <c r="H272" s="19">
        <f t="shared" si="977"/>
        <v>0</v>
      </c>
      <c r="I272" s="52">
        <f>I273</f>
        <v>0</v>
      </c>
      <c r="J272" s="288">
        <f>J273</f>
        <v>0</v>
      </c>
      <c r="K272" s="53">
        <f t="shared" ref="K272:AQ272" si="997">K273</f>
        <v>0</v>
      </c>
      <c r="L272" s="53">
        <f t="shared" si="997"/>
        <v>0</v>
      </c>
      <c r="M272" s="53">
        <f t="shared" si="997"/>
        <v>0</v>
      </c>
      <c r="N272" s="53">
        <f t="shared" si="997"/>
        <v>0</v>
      </c>
      <c r="O272" s="307">
        <f t="shared" si="997"/>
        <v>0</v>
      </c>
      <c r="P272" s="213"/>
      <c r="Q272" s="213"/>
      <c r="R272" s="213"/>
      <c r="S272" s="213"/>
      <c r="T272" s="19">
        <f t="shared" si="980"/>
        <v>0</v>
      </c>
      <c r="U272" s="52"/>
      <c r="V272" s="288"/>
      <c r="W272" s="53"/>
      <c r="X272" s="53"/>
      <c r="Y272" s="53"/>
      <c r="Z272" s="53"/>
      <c r="AA272" s="53"/>
      <c r="AB272" s="53"/>
      <c r="AC272" s="53"/>
      <c r="AD272" s="53"/>
      <c r="AE272" s="54"/>
      <c r="AF272" s="478">
        <f t="shared" si="981"/>
        <v>0</v>
      </c>
      <c r="AG272" s="52"/>
      <c r="AH272" s="288"/>
      <c r="AI272" s="53">
        <f t="shared" si="997"/>
        <v>0</v>
      </c>
      <c r="AJ272" s="53">
        <f t="shared" si="997"/>
        <v>0</v>
      </c>
      <c r="AK272" s="53">
        <f t="shared" si="997"/>
        <v>0</v>
      </c>
      <c r="AL272" s="53">
        <f t="shared" si="997"/>
        <v>0</v>
      </c>
      <c r="AM272" s="53">
        <f t="shared" si="997"/>
        <v>0</v>
      </c>
      <c r="AN272" s="53">
        <f t="shared" si="997"/>
        <v>0</v>
      </c>
      <c r="AO272" s="53">
        <f t="shared" si="997"/>
        <v>0</v>
      </c>
      <c r="AP272" s="53">
        <f>AP273</f>
        <v>0</v>
      </c>
      <c r="AQ272" s="54">
        <f t="shared" si="997"/>
        <v>0</v>
      </c>
      <c r="AR272" s="183"/>
      <c r="AS272" s="108"/>
      <c r="AT272" s="108"/>
      <c r="AU272" s="108"/>
      <c r="AV272" s="108"/>
      <c r="AW272" s="193"/>
      <c r="AX272" s="193"/>
      <c r="AY272" s="193"/>
      <c r="AZ272" s="193"/>
      <c r="BA272" s="193"/>
      <c r="BB272" s="193"/>
      <c r="BC272" s="193"/>
      <c r="BD272" s="193"/>
      <c r="BE272" s="193"/>
      <c r="BF272" s="193"/>
      <c r="BG272" s="193"/>
      <c r="BH272" s="193"/>
      <c r="BI272" s="193"/>
      <c r="BJ272" s="193"/>
      <c r="BK272" s="193"/>
      <c r="BL272" s="193"/>
      <c r="BM272" s="193"/>
      <c r="BN272" s="193"/>
      <c r="BO272" s="193"/>
      <c r="BP272" s="200"/>
      <c r="BQ272" s="200"/>
      <c r="BR272" s="200"/>
      <c r="BS272" s="200"/>
      <c r="BT272" s="200"/>
      <c r="BU272" s="200"/>
      <c r="BV272" s="200"/>
      <c r="BW272" s="200"/>
      <c r="BX272" s="200"/>
      <c r="BY272" s="200"/>
      <c r="BZ272" s="200"/>
      <c r="CA272" s="200"/>
      <c r="CB272" s="200"/>
      <c r="CC272" s="200"/>
      <c r="CD272" s="200"/>
      <c r="CE272" s="200"/>
      <c r="CF272" s="200"/>
      <c r="CG272" s="200"/>
      <c r="CH272" s="200"/>
      <c r="CI272" s="200"/>
      <c r="CJ272" s="200"/>
      <c r="CK272" s="200"/>
      <c r="CL272" s="200"/>
      <c r="CM272" s="200"/>
      <c r="CN272" s="200"/>
      <c r="CO272" s="200"/>
      <c r="CP272" s="200"/>
      <c r="CQ272" s="200"/>
      <c r="CR272" s="200"/>
      <c r="CS272" s="200"/>
      <c r="CT272" s="200"/>
      <c r="CU272" s="200"/>
      <c r="CV272" s="200"/>
      <c r="CW272" s="200"/>
      <c r="CX272" s="200"/>
      <c r="CY272" s="200"/>
      <c r="CZ272" s="200"/>
      <c r="DA272" s="200"/>
      <c r="DB272" s="200"/>
      <c r="DC272" s="200"/>
      <c r="DD272" s="200"/>
      <c r="DE272" s="200"/>
      <c r="DF272" s="200"/>
      <c r="DG272" s="200"/>
      <c r="DH272" s="200"/>
      <c r="DI272" s="200"/>
      <c r="DJ272" s="200"/>
      <c r="DK272" s="200"/>
      <c r="DL272" s="200"/>
      <c r="DM272" s="200"/>
      <c r="DN272" s="200"/>
      <c r="DO272" s="200"/>
      <c r="DP272" s="200"/>
      <c r="DQ272" s="200"/>
      <c r="DR272" s="200"/>
      <c r="DS272" s="200"/>
      <c r="DT272" s="200"/>
      <c r="DU272" s="200"/>
      <c r="DV272" s="200"/>
      <c r="DW272" s="200"/>
      <c r="DX272" s="200"/>
      <c r="DY272" s="200"/>
      <c r="DZ272" s="200"/>
      <c r="EA272" s="200"/>
      <c r="EB272" s="200"/>
      <c r="EC272" s="200"/>
      <c r="ED272" s="200"/>
      <c r="EE272" s="200"/>
      <c r="EF272" s="200"/>
    </row>
    <row r="273" spans="1:136" s="21" customFormat="1" ht="24.75" hidden="1" customHeight="1" x14ac:dyDescent="0.25">
      <c r="A273" s="596">
        <v>42</v>
      </c>
      <c r="B273" s="596"/>
      <c r="C273" s="44"/>
      <c r="D273" s="604" t="s">
        <v>45</v>
      </c>
      <c r="E273" s="604"/>
      <c r="F273" s="604"/>
      <c r="G273" s="595"/>
      <c r="H273" s="19">
        <f t="shared" si="977"/>
        <v>0</v>
      </c>
      <c r="I273" s="52">
        <f>SUM(I274:I275)</f>
        <v>0</v>
      </c>
      <c r="J273" s="288">
        <f>SUM(J274:J275)</f>
        <v>0</v>
      </c>
      <c r="K273" s="53">
        <f t="shared" ref="K273:N273" si="998">SUM(K274:K275)</f>
        <v>0</v>
      </c>
      <c r="L273" s="53">
        <f t="shared" si="998"/>
        <v>0</v>
      </c>
      <c r="M273" s="53">
        <f t="shared" si="998"/>
        <v>0</v>
      </c>
      <c r="N273" s="53">
        <f t="shared" si="998"/>
        <v>0</v>
      </c>
      <c r="O273" s="307">
        <f t="shared" ref="O273" si="999">SUM(O274:O275)</f>
        <v>0</v>
      </c>
      <c r="P273" s="213"/>
      <c r="Q273" s="213"/>
      <c r="R273" s="213"/>
      <c r="S273" s="213"/>
      <c r="T273" s="19">
        <f t="shared" si="980"/>
        <v>0</v>
      </c>
      <c r="U273" s="52"/>
      <c r="V273" s="288"/>
      <c r="W273" s="53"/>
      <c r="X273" s="53"/>
      <c r="Y273" s="53"/>
      <c r="Z273" s="53"/>
      <c r="AA273" s="53"/>
      <c r="AB273" s="53"/>
      <c r="AC273" s="53"/>
      <c r="AD273" s="53"/>
      <c r="AE273" s="54"/>
      <c r="AF273" s="478">
        <f t="shared" si="981"/>
        <v>0</v>
      </c>
      <c r="AG273" s="52"/>
      <c r="AH273" s="288"/>
      <c r="AI273" s="53">
        <f t="shared" ref="AI273:AQ273" si="1000">SUM(AI274:AI275)</f>
        <v>0</v>
      </c>
      <c r="AJ273" s="53">
        <f t="shared" si="1000"/>
        <v>0</v>
      </c>
      <c r="AK273" s="53">
        <f t="shared" si="1000"/>
        <v>0</v>
      </c>
      <c r="AL273" s="53">
        <f t="shared" si="1000"/>
        <v>0</v>
      </c>
      <c r="AM273" s="53">
        <f t="shared" ref="AM273" si="1001">SUM(AM274:AM275)</f>
        <v>0</v>
      </c>
      <c r="AN273" s="53">
        <f t="shared" si="1000"/>
        <v>0</v>
      </c>
      <c r="AO273" s="53">
        <f t="shared" si="1000"/>
        <v>0</v>
      </c>
      <c r="AP273" s="53">
        <f t="shared" si="1000"/>
        <v>0</v>
      </c>
      <c r="AQ273" s="54">
        <f t="shared" si="1000"/>
        <v>0</v>
      </c>
      <c r="AR273" s="183"/>
      <c r="AS273" s="108"/>
      <c r="AT273" s="108"/>
      <c r="AU273" s="108"/>
      <c r="AV273" s="108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201"/>
      <c r="CN273" s="201"/>
      <c r="CO273" s="201"/>
      <c r="CP273" s="201"/>
      <c r="CQ273" s="201"/>
      <c r="CR273" s="201"/>
      <c r="CS273" s="201"/>
      <c r="CT273" s="201"/>
      <c r="CU273" s="201"/>
      <c r="CV273" s="201"/>
      <c r="CW273" s="201"/>
      <c r="CX273" s="201"/>
      <c r="CY273" s="201"/>
      <c r="CZ273" s="201"/>
      <c r="DA273" s="201"/>
      <c r="DB273" s="201"/>
      <c r="DC273" s="201"/>
      <c r="DD273" s="201"/>
      <c r="DE273" s="201"/>
      <c r="DF273" s="201"/>
      <c r="DG273" s="201"/>
      <c r="DH273" s="201"/>
      <c r="DI273" s="201"/>
      <c r="DJ273" s="201"/>
      <c r="DK273" s="201"/>
      <c r="DL273" s="201"/>
      <c r="DM273" s="201"/>
      <c r="DN273" s="201"/>
      <c r="DO273" s="201"/>
      <c r="DP273" s="201"/>
      <c r="DQ273" s="201"/>
      <c r="DR273" s="201"/>
      <c r="DS273" s="201"/>
      <c r="DT273" s="201"/>
      <c r="DU273" s="201"/>
      <c r="DV273" s="201"/>
      <c r="DW273" s="201"/>
      <c r="DX273" s="201"/>
      <c r="DY273" s="201"/>
      <c r="DZ273" s="201"/>
      <c r="EA273" s="201"/>
      <c r="EB273" s="201"/>
      <c r="EC273" s="201"/>
      <c r="ED273" s="201"/>
      <c r="EE273" s="201"/>
      <c r="EF273" s="201"/>
    </row>
    <row r="274" spans="1:136" s="24" customFormat="1" ht="15.75" hidden="1" customHeight="1" x14ac:dyDescent="0.25">
      <c r="A274" s="597">
        <v>422</v>
      </c>
      <c r="B274" s="597"/>
      <c r="C274" s="597"/>
      <c r="D274" s="598" t="s">
        <v>11</v>
      </c>
      <c r="E274" s="598"/>
      <c r="F274" s="598"/>
      <c r="G274" s="598"/>
      <c r="H274" s="22">
        <f t="shared" si="977"/>
        <v>0</v>
      </c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>
        <f t="shared" si="980"/>
        <v>0</v>
      </c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>
        <f t="shared" si="981"/>
        <v>0</v>
      </c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107"/>
      <c r="AT274" s="107"/>
      <c r="AU274" s="107"/>
      <c r="AV274" s="107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24" customFormat="1" ht="29.25" hidden="1" customHeight="1" x14ac:dyDescent="0.25">
      <c r="A275" s="597">
        <v>424</v>
      </c>
      <c r="B275" s="597"/>
      <c r="C275" s="597"/>
      <c r="D275" s="598" t="s">
        <v>46</v>
      </c>
      <c r="E275" s="598"/>
      <c r="F275" s="598"/>
      <c r="G275" s="598"/>
      <c r="H275" s="22">
        <f t="shared" si="977"/>
        <v>0</v>
      </c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>
        <f t="shared" si="980"/>
        <v>0</v>
      </c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>
        <f t="shared" si="981"/>
        <v>0</v>
      </c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7"/>
      <c r="AT275" s="107"/>
      <c r="AU275" s="107"/>
      <c r="AV275" s="107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45" customFormat="1" ht="15.75" hidden="1" customHeight="1" x14ac:dyDescent="0.25">
      <c r="I276" s="58"/>
      <c r="J276" s="58"/>
      <c r="K276" s="58"/>
      <c r="L276" s="58"/>
      <c r="M276" s="58"/>
      <c r="N276" s="58"/>
      <c r="O276" s="58"/>
      <c r="P276" s="213"/>
      <c r="Q276" s="213"/>
      <c r="R276" s="213"/>
      <c r="S276" s="213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203"/>
      <c r="AS276" s="108"/>
      <c r="AT276" s="108"/>
      <c r="AU276" s="108"/>
      <c r="AV276" s="108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</row>
    <row r="277" spans="1:136" s="45" customFormat="1" ht="15.75" hidden="1" customHeight="1" x14ac:dyDescent="0.25">
      <c r="I277" s="58"/>
      <c r="J277" s="58"/>
      <c r="K277" s="58"/>
      <c r="L277" s="58"/>
      <c r="M277" s="58"/>
      <c r="N277" s="58"/>
      <c r="O277" s="58"/>
      <c r="P277" s="213"/>
      <c r="Q277" s="213"/>
      <c r="R277" s="213"/>
      <c r="S277" s="213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203"/>
      <c r="AS277" s="108"/>
      <c r="AT277" s="108"/>
      <c r="AU277" s="108"/>
      <c r="AV277" s="108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</row>
    <row r="278" spans="1:136" s="24" customFormat="1" ht="15.75" hidden="1" customHeight="1" x14ac:dyDescent="0.25">
      <c r="A278" s="36"/>
      <c r="B278" s="36"/>
      <c r="C278" s="36"/>
      <c r="D278" s="25"/>
      <c r="E278" s="25"/>
      <c r="F278" s="25"/>
      <c r="G278" s="25"/>
      <c r="H278" s="22"/>
      <c r="I278" s="55"/>
      <c r="J278" s="289"/>
      <c r="K278" s="56"/>
      <c r="L278" s="56"/>
      <c r="M278" s="56"/>
      <c r="N278" s="56"/>
      <c r="O278" s="308"/>
      <c r="P278" s="213"/>
      <c r="Q278" s="213"/>
      <c r="R278" s="213"/>
      <c r="S278" s="213"/>
      <c r="T278" s="23"/>
      <c r="U278" s="55"/>
      <c r="V278" s="289"/>
      <c r="W278" s="56"/>
      <c r="X278" s="56"/>
      <c r="Y278" s="56"/>
      <c r="Z278" s="56"/>
      <c r="AA278" s="56"/>
      <c r="AB278" s="56"/>
      <c r="AC278" s="56"/>
      <c r="AD278" s="56"/>
      <c r="AE278" s="57"/>
      <c r="AF278" s="479"/>
      <c r="AG278" s="55"/>
      <c r="AH278" s="289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3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</row>
    <row r="279" spans="1:136" s="24" customFormat="1" ht="29.25" hidden="1" customHeight="1" x14ac:dyDescent="0.25">
      <c r="A279" s="597"/>
      <c r="B279" s="597"/>
      <c r="C279" s="597"/>
      <c r="D279" s="598"/>
      <c r="E279" s="598"/>
      <c r="F279" s="598"/>
      <c r="G279" s="599"/>
      <c r="H279" s="22"/>
      <c r="I279" s="55"/>
      <c r="J279" s="289"/>
      <c r="K279" s="56"/>
      <c r="L279" s="56"/>
      <c r="M279" s="56"/>
      <c r="N279" s="56"/>
      <c r="O279" s="308"/>
      <c r="P279" s="213"/>
      <c r="Q279" s="213"/>
      <c r="R279" s="213"/>
      <c r="S279" s="213"/>
      <c r="T279" s="23"/>
      <c r="U279" s="55"/>
      <c r="V279" s="289"/>
      <c r="W279" s="56"/>
      <c r="X279" s="56"/>
      <c r="Y279" s="56"/>
      <c r="Z279" s="56"/>
      <c r="AA279" s="56"/>
      <c r="AB279" s="56"/>
      <c r="AC279" s="56"/>
      <c r="AD279" s="56"/>
      <c r="AE279" s="57"/>
      <c r="AF279" s="479"/>
      <c r="AG279" s="55"/>
      <c r="AH279" s="289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3"/>
      <c r="AS279" s="214"/>
      <c r="AT279" s="214"/>
      <c r="AU279" s="184"/>
      <c r="AV279" s="184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</row>
    <row r="280" spans="1:136" s="32" customFormat="1" ht="29.25" hidden="1" customHeight="1" x14ac:dyDescent="0.25">
      <c r="A280" s="26"/>
      <c r="B280" s="26"/>
      <c r="C280" s="26"/>
      <c r="D280" s="27"/>
      <c r="E280" s="27"/>
      <c r="F280" s="27"/>
      <c r="G280" s="27"/>
      <c r="H280" s="28"/>
      <c r="I280" s="29"/>
      <c r="J280" s="290"/>
      <c r="K280" s="30"/>
      <c r="L280" s="30"/>
      <c r="M280" s="30"/>
      <c r="N280" s="30"/>
      <c r="O280" s="92"/>
      <c r="P280" s="213"/>
      <c r="Q280" s="213"/>
      <c r="R280" s="213"/>
      <c r="S280" s="213"/>
      <c r="T280" s="28"/>
      <c r="U280" s="29"/>
      <c r="V280" s="290"/>
      <c r="W280" s="30"/>
      <c r="X280" s="30"/>
      <c r="Y280" s="30"/>
      <c r="Z280" s="30"/>
      <c r="AA280" s="30"/>
      <c r="AB280" s="30"/>
      <c r="AC280" s="30"/>
      <c r="AD280" s="30"/>
      <c r="AE280" s="31"/>
      <c r="AF280" s="109"/>
      <c r="AG280" s="29"/>
      <c r="AH280" s="290"/>
      <c r="AI280" s="30"/>
      <c r="AJ280" s="30"/>
      <c r="AK280" s="30"/>
      <c r="AL280" s="30"/>
      <c r="AM280" s="30"/>
      <c r="AN280" s="30"/>
      <c r="AO280" s="30"/>
      <c r="AP280" s="30"/>
      <c r="AQ280" s="31"/>
      <c r="AR280" s="183"/>
      <c r="AS280" s="196"/>
      <c r="AT280" s="196"/>
      <c r="AU280" s="438"/>
      <c r="AV280" s="43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</row>
    <row r="281" spans="1:136" s="16" customFormat="1" ht="28.5" hidden="1" customHeight="1" x14ac:dyDescent="0.25">
      <c r="A281" s="608"/>
      <c r="B281" s="608"/>
      <c r="C281" s="608"/>
      <c r="D281" s="612"/>
      <c r="E281" s="612"/>
      <c r="F281" s="612"/>
      <c r="G281" s="613"/>
      <c r="H281" s="15">
        <f t="shared" ref="H281:H298" si="1002">SUM(I281:S281)</f>
        <v>0</v>
      </c>
      <c r="I281" s="47">
        <f>I282</f>
        <v>0</v>
      </c>
      <c r="J281" s="286">
        <f>J282</f>
        <v>0</v>
      </c>
      <c r="K281" s="48">
        <f t="shared" ref="K281:O281" si="1003">K282</f>
        <v>0</v>
      </c>
      <c r="L281" s="48">
        <f t="shared" si="1003"/>
        <v>0</v>
      </c>
      <c r="M281" s="48">
        <f t="shared" si="1003"/>
        <v>0</v>
      </c>
      <c r="N281" s="48">
        <f t="shared" si="1003"/>
        <v>0</v>
      </c>
      <c r="O281" s="305">
        <f t="shared" si="1003"/>
        <v>0</v>
      </c>
      <c r="P281" s="213"/>
      <c r="Q281" s="213"/>
      <c r="R281" s="213"/>
      <c r="S281" s="213"/>
      <c r="T281" s="15">
        <f t="shared" ref="T281:T298" si="1004">SUM(U281:AE281)</f>
        <v>0</v>
      </c>
      <c r="U281" s="47"/>
      <c r="V281" s="286"/>
      <c r="W281" s="215"/>
      <c r="X281" s="215"/>
      <c r="Y281" s="215"/>
      <c r="Z281" s="215"/>
      <c r="AA281" s="215"/>
      <c r="AB281" s="215"/>
      <c r="AC281" s="215"/>
      <c r="AD281" s="215"/>
      <c r="AE281" s="216"/>
      <c r="AF281" s="476">
        <f t="shared" ref="AF281:AF298" si="1005">SUM(AG281:AQ281)</f>
        <v>0</v>
      </c>
      <c r="AG281" s="217"/>
      <c r="AH281" s="292"/>
      <c r="AI281" s="215">
        <f t="shared" ref="AI281:AQ281" si="1006">AI282</f>
        <v>0</v>
      </c>
      <c r="AJ281" s="215">
        <f t="shared" si="1006"/>
        <v>0</v>
      </c>
      <c r="AK281" s="215">
        <f t="shared" si="1006"/>
        <v>0</v>
      </c>
      <c r="AL281" s="215">
        <f t="shared" si="1006"/>
        <v>0</v>
      </c>
      <c r="AM281" s="215">
        <f t="shared" si="1006"/>
        <v>0</v>
      </c>
      <c r="AN281" s="215">
        <f t="shared" si="1006"/>
        <v>0</v>
      </c>
      <c r="AO281" s="215">
        <f t="shared" si="1006"/>
        <v>0</v>
      </c>
      <c r="AP281" s="215">
        <f t="shared" si="1006"/>
        <v>0</v>
      </c>
      <c r="AQ281" s="216">
        <f t="shared" si="1006"/>
        <v>0</v>
      </c>
      <c r="AR281" s="183"/>
      <c r="AS281" s="196"/>
      <c r="AT281" s="196"/>
      <c r="AU281" s="438"/>
      <c r="AV281" s="438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  <c r="BN281" s="184"/>
      <c r="BO281" s="184"/>
      <c r="BP281" s="199"/>
      <c r="BQ281" s="199"/>
      <c r="BR281" s="199"/>
      <c r="BS281" s="199"/>
      <c r="BT281" s="199"/>
      <c r="BU281" s="199"/>
      <c r="BV281" s="199"/>
      <c r="BW281" s="199"/>
      <c r="BX281" s="199"/>
      <c r="BY281" s="199"/>
      <c r="BZ281" s="199"/>
      <c r="CA281" s="199"/>
      <c r="CB281" s="199"/>
      <c r="CC281" s="199"/>
      <c r="CD281" s="199"/>
      <c r="CE281" s="199"/>
      <c r="CF281" s="199"/>
      <c r="CG281" s="199"/>
      <c r="CH281" s="199"/>
      <c r="CI281" s="199"/>
      <c r="CJ281" s="199"/>
      <c r="CK281" s="199"/>
      <c r="CL281" s="199"/>
      <c r="CM281" s="199"/>
      <c r="CN281" s="199"/>
      <c r="CO281" s="199"/>
      <c r="CP281" s="199"/>
      <c r="CQ281" s="199"/>
      <c r="CR281" s="199"/>
      <c r="CS281" s="199"/>
      <c r="CT281" s="199"/>
      <c r="CU281" s="199"/>
      <c r="CV281" s="199"/>
      <c r="CW281" s="199"/>
      <c r="CX281" s="199"/>
      <c r="CY281" s="199"/>
      <c r="CZ281" s="199"/>
      <c r="DA281" s="199"/>
      <c r="DB281" s="199"/>
      <c r="DC281" s="199"/>
      <c r="DD281" s="199"/>
      <c r="DE281" s="199"/>
      <c r="DF281" s="199"/>
      <c r="DG281" s="199"/>
      <c r="DH281" s="199"/>
      <c r="DI281" s="199"/>
      <c r="DJ281" s="199"/>
      <c r="DK281" s="199"/>
      <c r="DL281" s="199"/>
      <c r="DM281" s="199"/>
      <c r="DN281" s="199"/>
      <c r="DO281" s="199"/>
      <c r="DP281" s="199"/>
      <c r="DQ281" s="199"/>
      <c r="DR281" s="199"/>
      <c r="DS281" s="199"/>
      <c r="DT281" s="199"/>
      <c r="DU281" s="199"/>
      <c r="DV281" s="199"/>
      <c r="DW281" s="199"/>
      <c r="DX281" s="199"/>
      <c r="DY281" s="199"/>
      <c r="DZ281" s="199"/>
      <c r="EA281" s="199"/>
      <c r="EB281" s="199"/>
      <c r="EC281" s="199"/>
      <c r="ED281" s="199"/>
      <c r="EE281" s="199"/>
      <c r="EF281" s="199"/>
    </row>
    <row r="282" spans="1:136" s="18" customFormat="1" ht="28.5" hidden="1" customHeight="1" x14ac:dyDescent="0.25">
      <c r="A282" s="609"/>
      <c r="B282" s="609"/>
      <c r="C282" s="609"/>
      <c r="D282" s="610"/>
      <c r="E282" s="610"/>
      <c r="F282" s="610"/>
      <c r="G282" s="611"/>
      <c r="H282" s="17">
        <f t="shared" si="1002"/>
        <v>0</v>
      </c>
      <c r="I282" s="49">
        <f>I283+I295</f>
        <v>0</v>
      </c>
      <c r="J282" s="287">
        <f>J283+J295</f>
        <v>0</v>
      </c>
      <c r="K282" s="50">
        <f t="shared" ref="K282:N282" si="1007">K283+K295</f>
        <v>0</v>
      </c>
      <c r="L282" s="50">
        <f t="shared" si="1007"/>
        <v>0</v>
      </c>
      <c r="M282" s="50">
        <f t="shared" si="1007"/>
        <v>0</v>
      </c>
      <c r="N282" s="50">
        <f t="shared" si="1007"/>
        <v>0</v>
      </c>
      <c r="O282" s="306">
        <f t="shared" ref="O282" si="1008">O283+O295</f>
        <v>0</v>
      </c>
      <c r="P282" s="213"/>
      <c r="Q282" s="213"/>
      <c r="R282" s="213"/>
      <c r="S282" s="213"/>
      <c r="T282" s="17">
        <f t="shared" si="1004"/>
        <v>0</v>
      </c>
      <c r="U282" s="49"/>
      <c r="V282" s="287"/>
      <c r="W282" s="50"/>
      <c r="X282" s="50"/>
      <c r="Y282" s="50"/>
      <c r="Z282" s="50"/>
      <c r="AA282" s="50"/>
      <c r="AB282" s="50"/>
      <c r="AC282" s="50"/>
      <c r="AD282" s="50"/>
      <c r="AE282" s="51"/>
      <c r="AF282" s="477">
        <f t="shared" si="1005"/>
        <v>0</v>
      </c>
      <c r="AG282" s="49"/>
      <c r="AH282" s="287"/>
      <c r="AI282" s="50">
        <f t="shared" ref="AI282:AQ282" si="1009">AI283+AI295</f>
        <v>0</v>
      </c>
      <c r="AJ282" s="50">
        <f t="shared" si="1009"/>
        <v>0</v>
      </c>
      <c r="AK282" s="50">
        <f t="shared" si="1009"/>
        <v>0</v>
      </c>
      <c r="AL282" s="50">
        <f t="shared" si="1009"/>
        <v>0</v>
      </c>
      <c r="AM282" s="50">
        <f t="shared" ref="AM282" si="1010">AM283+AM295</f>
        <v>0</v>
      </c>
      <c r="AN282" s="50">
        <f t="shared" si="1009"/>
        <v>0</v>
      </c>
      <c r="AO282" s="50">
        <f t="shared" si="1009"/>
        <v>0</v>
      </c>
      <c r="AP282" s="50">
        <f t="shared" si="1009"/>
        <v>0</v>
      </c>
      <c r="AQ282" s="51">
        <f t="shared" si="1009"/>
        <v>0</v>
      </c>
      <c r="AR282" s="183"/>
      <c r="AS282" s="124"/>
      <c r="AT282" s="124"/>
      <c r="AU282" s="124"/>
      <c r="AV282" s="124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3"/>
      <c r="BN282" s="193"/>
      <c r="BO282" s="193"/>
      <c r="BP282" s="200"/>
      <c r="BQ282" s="200"/>
      <c r="BR282" s="200"/>
      <c r="BS282" s="200"/>
      <c r="BT282" s="200"/>
      <c r="BU282" s="200"/>
      <c r="BV282" s="200"/>
      <c r="BW282" s="200"/>
      <c r="BX282" s="200"/>
      <c r="BY282" s="200"/>
      <c r="BZ282" s="200"/>
      <c r="CA282" s="200"/>
      <c r="CB282" s="200"/>
      <c r="CC282" s="200"/>
      <c r="CD282" s="200"/>
      <c r="CE282" s="200"/>
      <c r="CF282" s="200"/>
      <c r="CG282" s="200"/>
      <c r="CH282" s="200"/>
      <c r="CI282" s="200"/>
      <c r="CJ282" s="200"/>
      <c r="CK282" s="200"/>
      <c r="CL282" s="200"/>
      <c r="CM282" s="200"/>
      <c r="CN282" s="200"/>
      <c r="CO282" s="200"/>
      <c r="CP282" s="200"/>
      <c r="CQ282" s="200"/>
      <c r="CR282" s="200"/>
      <c r="CS282" s="200"/>
      <c r="CT282" s="200"/>
      <c r="CU282" s="200"/>
      <c r="CV282" s="200"/>
      <c r="CW282" s="200"/>
      <c r="CX282" s="200"/>
      <c r="CY282" s="200"/>
      <c r="CZ282" s="200"/>
      <c r="DA282" s="200"/>
      <c r="DB282" s="200"/>
      <c r="DC282" s="200"/>
      <c r="DD282" s="200"/>
      <c r="DE282" s="200"/>
      <c r="DF282" s="200"/>
      <c r="DG282" s="200"/>
      <c r="DH282" s="200"/>
      <c r="DI282" s="200"/>
      <c r="DJ282" s="200"/>
      <c r="DK282" s="200"/>
      <c r="DL282" s="200"/>
      <c r="DM282" s="200"/>
      <c r="DN282" s="200"/>
      <c r="DO282" s="200"/>
      <c r="DP282" s="200"/>
      <c r="DQ282" s="200"/>
      <c r="DR282" s="200"/>
      <c r="DS282" s="200"/>
      <c r="DT282" s="200"/>
      <c r="DU282" s="200"/>
      <c r="DV282" s="200"/>
      <c r="DW282" s="200"/>
      <c r="DX282" s="200"/>
      <c r="DY282" s="200"/>
      <c r="DZ282" s="200"/>
      <c r="EA282" s="200"/>
      <c r="EB282" s="200"/>
      <c r="EC282" s="200"/>
      <c r="ED282" s="200"/>
      <c r="EE282" s="200"/>
      <c r="EF282" s="200"/>
    </row>
    <row r="283" spans="1:136" s="18" customFormat="1" ht="15.75" hidden="1" customHeight="1" x14ac:dyDescent="0.25">
      <c r="A283" s="20">
        <v>3</v>
      </c>
      <c r="C283" s="37"/>
      <c r="D283" s="594" t="s">
        <v>16</v>
      </c>
      <c r="E283" s="594"/>
      <c r="F283" s="594"/>
      <c r="G283" s="595"/>
      <c r="H283" s="19">
        <f t="shared" si="1002"/>
        <v>0</v>
      </c>
      <c r="I283" s="52">
        <f>I284+I288+I293</f>
        <v>0</v>
      </c>
      <c r="J283" s="288">
        <f>J284+J288+J293</f>
        <v>0</v>
      </c>
      <c r="K283" s="53">
        <f t="shared" ref="K283:N283" si="1011">K284+K288+K293</f>
        <v>0</v>
      </c>
      <c r="L283" s="53">
        <f t="shared" si="1011"/>
        <v>0</v>
      </c>
      <c r="M283" s="53">
        <f t="shared" si="1011"/>
        <v>0</v>
      </c>
      <c r="N283" s="53">
        <f t="shared" si="1011"/>
        <v>0</v>
      </c>
      <c r="O283" s="307">
        <f t="shared" ref="O283" si="1012">O284+O288+O293</f>
        <v>0</v>
      </c>
      <c r="P283" s="213"/>
      <c r="Q283" s="213"/>
      <c r="R283" s="213"/>
      <c r="S283" s="213"/>
      <c r="T283" s="19">
        <f t="shared" si="1004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1005"/>
        <v>0</v>
      </c>
      <c r="AG283" s="52"/>
      <c r="AH283" s="288"/>
      <c r="AI283" s="53">
        <f t="shared" ref="AI283:AQ283" si="1013">AI284+AI288+AI293</f>
        <v>0</v>
      </c>
      <c r="AJ283" s="53">
        <f t="shared" si="1013"/>
        <v>0</v>
      </c>
      <c r="AK283" s="53">
        <f t="shared" si="1013"/>
        <v>0</v>
      </c>
      <c r="AL283" s="53">
        <f t="shared" si="1013"/>
        <v>0</v>
      </c>
      <c r="AM283" s="53">
        <f t="shared" ref="AM283" si="1014">AM284+AM288+AM293</f>
        <v>0</v>
      </c>
      <c r="AN283" s="53">
        <f t="shared" si="1013"/>
        <v>0</v>
      </c>
      <c r="AO283" s="53">
        <f t="shared" si="1013"/>
        <v>0</v>
      </c>
      <c r="AP283" s="53">
        <f t="shared" si="1013"/>
        <v>0</v>
      </c>
      <c r="AQ283" s="54">
        <f t="shared" si="1013"/>
        <v>0</v>
      </c>
      <c r="AR283" s="183"/>
      <c r="AS283" s="108"/>
      <c r="AT283" s="108"/>
      <c r="AU283" s="108"/>
      <c r="AV283" s="108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200"/>
      <c r="BQ283" s="200"/>
      <c r="BR283" s="200"/>
      <c r="BS283" s="200"/>
      <c r="BT283" s="200"/>
      <c r="BU283" s="200"/>
      <c r="BV283" s="200"/>
      <c r="BW283" s="200"/>
      <c r="BX283" s="200"/>
      <c r="BY283" s="200"/>
      <c r="BZ283" s="200"/>
      <c r="CA283" s="200"/>
      <c r="CB283" s="200"/>
      <c r="CC283" s="200"/>
      <c r="CD283" s="200"/>
      <c r="CE283" s="200"/>
      <c r="CF283" s="200"/>
      <c r="CG283" s="200"/>
      <c r="CH283" s="200"/>
      <c r="CI283" s="200"/>
      <c r="CJ283" s="200"/>
      <c r="CK283" s="200"/>
      <c r="CL283" s="200"/>
      <c r="CM283" s="200"/>
      <c r="CN283" s="200"/>
      <c r="CO283" s="200"/>
      <c r="CP283" s="200"/>
      <c r="CQ283" s="200"/>
      <c r="CR283" s="200"/>
      <c r="CS283" s="200"/>
      <c r="CT283" s="200"/>
      <c r="CU283" s="200"/>
      <c r="CV283" s="200"/>
      <c r="CW283" s="200"/>
      <c r="CX283" s="200"/>
      <c r="CY283" s="200"/>
      <c r="CZ283" s="200"/>
      <c r="DA283" s="200"/>
      <c r="DB283" s="200"/>
      <c r="DC283" s="200"/>
      <c r="DD283" s="200"/>
      <c r="DE283" s="200"/>
      <c r="DF283" s="200"/>
      <c r="DG283" s="200"/>
      <c r="DH283" s="200"/>
      <c r="DI283" s="200"/>
      <c r="DJ283" s="200"/>
      <c r="DK283" s="200"/>
      <c r="DL283" s="200"/>
      <c r="DM283" s="200"/>
      <c r="DN283" s="200"/>
      <c r="DO283" s="200"/>
      <c r="DP283" s="200"/>
      <c r="DQ283" s="200"/>
      <c r="DR283" s="200"/>
      <c r="DS283" s="200"/>
      <c r="DT283" s="200"/>
      <c r="DU283" s="200"/>
      <c r="DV283" s="200"/>
      <c r="DW283" s="200"/>
      <c r="DX283" s="200"/>
      <c r="DY283" s="200"/>
      <c r="DZ283" s="200"/>
      <c r="EA283" s="200"/>
      <c r="EB283" s="200"/>
      <c r="EC283" s="200"/>
      <c r="ED283" s="200"/>
      <c r="EE283" s="200"/>
      <c r="EF283" s="200"/>
    </row>
    <row r="284" spans="1:136" s="21" customFormat="1" ht="15.75" hidden="1" customHeight="1" x14ac:dyDescent="0.25">
      <c r="A284" s="596">
        <v>31</v>
      </c>
      <c r="B284" s="596"/>
      <c r="C284" s="35"/>
      <c r="D284" s="604" t="s">
        <v>0</v>
      </c>
      <c r="E284" s="604"/>
      <c r="F284" s="604"/>
      <c r="G284" s="595"/>
      <c r="H284" s="19">
        <f t="shared" si="1002"/>
        <v>0</v>
      </c>
      <c r="I284" s="52">
        <f>SUM(I285:I287)</f>
        <v>0</v>
      </c>
      <c r="J284" s="288">
        <f>SUM(J285:J287)</f>
        <v>0</v>
      </c>
      <c r="K284" s="53">
        <f t="shared" ref="K284:N284" si="1015">SUM(K285:K287)</f>
        <v>0</v>
      </c>
      <c r="L284" s="53">
        <f t="shared" si="1015"/>
        <v>0</v>
      </c>
      <c r="M284" s="53">
        <f t="shared" si="1015"/>
        <v>0</v>
      </c>
      <c r="N284" s="53">
        <f t="shared" si="1015"/>
        <v>0</v>
      </c>
      <c r="O284" s="307">
        <f t="shared" ref="O284" si="1016">SUM(O285:O287)</f>
        <v>0</v>
      </c>
      <c r="P284" s="213"/>
      <c r="Q284" s="213"/>
      <c r="R284" s="213"/>
      <c r="S284" s="213"/>
      <c r="T284" s="19">
        <f t="shared" si="1004"/>
        <v>0</v>
      </c>
      <c r="U284" s="52"/>
      <c r="V284" s="288"/>
      <c r="W284" s="53"/>
      <c r="X284" s="53"/>
      <c r="Y284" s="53"/>
      <c r="Z284" s="53"/>
      <c r="AA284" s="53"/>
      <c r="AB284" s="53"/>
      <c r="AC284" s="53"/>
      <c r="AD284" s="53"/>
      <c r="AE284" s="54"/>
      <c r="AF284" s="478">
        <f t="shared" si="1005"/>
        <v>0</v>
      </c>
      <c r="AG284" s="52"/>
      <c r="AH284" s="288"/>
      <c r="AI284" s="53">
        <f t="shared" ref="AI284:AQ284" si="1017">SUM(AI285:AI287)</f>
        <v>0</v>
      </c>
      <c r="AJ284" s="53">
        <f t="shared" si="1017"/>
        <v>0</v>
      </c>
      <c r="AK284" s="53">
        <f t="shared" si="1017"/>
        <v>0</v>
      </c>
      <c r="AL284" s="53">
        <f t="shared" si="1017"/>
        <v>0</v>
      </c>
      <c r="AM284" s="53">
        <f t="shared" ref="AM284" si="1018">SUM(AM285:AM287)</f>
        <v>0</v>
      </c>
      <c r="AN284" s="53">
        <f t="shared" si="1017"/>
        <v>0</v>
      </c>
      <c r="AO284" s="53">
        <f t="shared" si="1017"/>
        <v>0</v>
      </c>
      <c r="AP284" s="53">
        <f t="shared" si="1017"/>
        <v>0</v>
      </c>
      <c r="AQ284" s="54">
        <f t="shared" si="1017"/>
        <v>0</v>
      </c>
      <c r="AR284" s="183"/>
      <c r="AS284" s="108"/>
      <c r="AT284" s="108"/>
      <c r="AU284" s="108"/>
      <c r="AV284" s="108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1"/>
      <c r="CM284" s="201"/>
      <c r="CN284" s="201"/>
      <c r="CO284" s="201"/>
      <c r="CP284" s="201"/>
      <c r="CQ284" s="201"/>
      <c r="CR284" s="201"/>
      <c r="CS284" s="201"/>
      <c r="CT284" s="201"/>
      <c r="CU284" s="201"/>
      <c r="CV284" s="201"/>
      <c r="CW284" s="201"/>
      <c r="CX284" s="201"/>
      <c r="CY284" s="201"/>
      <c r="CZ284" s="201"/>
      <c r="DA284" s="201"/>
      <c r="DB284" s="201"/>
      <c r="DC284" s="201"/>
      <c r="DD284" s="201"/>
      <c r="DE284" s="201"/>
      <c r="DF284" s="201"/>
      <c r="DG284" s="201"/>
      <c r="DH284" s="201"/>
      <c r="DI284" s="201"/>
      <c r="DJ284" s="201"/>
      <c r="DK284" s="201"/>
      <c r="DL284" s="201"/>
      <c r="DM284" s="201"/>
      <c r="DN284" s="201"/>
      <c r="DO284" s="201"/>
      <c r="DP284" s="201"/>
      <c r="DQ284" s="201"/>
      <c r="DR284" s="201"/>
      <c r="DS284" s="201"/>
      <c r="DT284" s="201"/>
      <c r="DU284" s="201"/>
      <c r="DV284" s="201"/>
      <c r="DW284" s="201"/>
      <c r="DX284" s="201"/>
      <c r="DY284" s="201"/>
      <c r="DZ284" s="201"/>
      <c r="EA284" s="201"/>
      <c r="EB284" s="201"/>
      <c r="EC284" s="201"/>
      <c r="ED284" s="201"/>
      <c r="EE284" s="201"/>
      <c r="EF284" s="201"/>
    </row>
    <row r="285" spans="1:136" s="24" customFormat="1" ht="15.75" hidden="1" customHeight="1" x14ac:dyDescent="0.25">
      <c r="A285" s="597">
        <v>311</v>
      </c>
      <c r="B285" s="597"/>
      <c r="C285" s="597"/>
      <c r="D285" s="598" t="s">
        <v>1</v>
      </c>
      <c r="E285" s="598"/>
      <c r="F285" s="598"/>
      <c r="G285" s="598"/>
      <c r="H285" s="22">
        <f t="shared" si="1002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1004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1005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25">
      <c r="A286" s="597">
        <v>312</v>
      </c>
      <c r="B286" s="597"/>
      <c r="C286" s="597"/>
      <c r="D286" s="598" t="s">
        <v>2</v>
      </c>
      <c r="E286" s="598"/>
      <c r="F286" s="598"/>
      <c r="G286" s="598"/>
      <c r="H286" s="22">
        <f t="shared" si="1002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1004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1005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597">
        <v>313</v>
      </c>
      <c r="B287" s="597"/>
      <c r="C287" s="597"/>
      <c r="D287" s="598" t="s">
        <v>3</v>
      </c>
      <c r="E287" s="598"/>
      <c r="F287" s="598"/>
      <c r="G287" s="598"/>
      <c r="H287" s="22">
        <f t="shared" si="1002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1004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1005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25">
      <c r="A288" s="596">
        <v>32</v>
      </c>
      <c r="B288" s="596"/>
      <c r="C288" s="35"/>
      <c r="D288" s="604" t="s">
        <v>4</v>
      </c>
      <c r="E288" s="604"/>
      <c r="F288" s="604"/>
      <c r="G288" s="595"/>
      <c r="H288" s="19">
        <f t="shared" si="1002"/>
        <v>0</v>
      </c>
      <c r="I288" s="52">
        <f>SUM(I289:I292)</f>
        <v>0</v>
      </c>
      <c r="J288" s="288">
        <f>SUM(J289:J292)</f>
        <v>0</v>
      </c>
      <c r="K288" s="53">
        <f t="shared" ref="K288:N288" si="1019">SUM(K289:K292)</f>
        <v>0</v>
      </c>
      <c r="L288" s="53">
        <f t="shared" si="1019"/>
        <v>0</v>
      </c>
      <c r="M288" s="53">
        <f t="shared" si="1019"/>
        <v>0</v>
      </c>
      <c r="N288" s="53">
        <f t="shared" si="1019"/>
        <v>0</v>
      </c>
      <c r="O288" s="307">
        <f t="shared" ref="O288" si="1020">SUM(O289:O292)</f>
        <v>0</v>
      </c>
      <c r="P288" s="213"/>
      <c r="Q288" s="213"/>
      <c r="R288" s="213"/>
      <c r="S288" s="213"/>
      <c r="T288" s="19">
        <f t="shared" si="1004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1005"/>
        <v>0</v>
      </c>
      <c r="AG288" s="52"/>
      <c r="AH288" s="288"/>
      <c r="AI288" s="53">
        <f t="shared" ref="AI288:AQ288" si="1021">SUM(AI289:AI292)</f>
        <v>0</v>
      </c>
      <c r="AJ288" s="53">
        <f t="shared" si="1021"/>
        <v>0</v>
      </c>
      <c r="AK288" s="53">
        <f t="shared" si="1021"/>
        <v>0</v>
      </c>
      <c r="AL288" s="53">
        <f t="shared" si="1021"/>
        <v>0</v>
      </c>
      <c r="AM288" s="53">
        <f t="shared" ref="AM288" si="1022">SUM(AM289:AM292)</f>
        <v>0</v>
      </c>
      <c r="AN288" s="53">
        <f t="shared" si="1021"/>
        <v>0</v>
      </c>
      <c r="AO288" s="53">
        <f t="shared" si="1021"/>
        <v>0</v>
      </c>
      <c r="AP288" s="53">
        <f t="shared" si="1021"/>
        <v>0</v>
      </c>
      <c r="AQ288" s="54">
        <f t="shared" si="1021"/>
        <v>0</v>
      </c>
      <c r="AR288" s="183"/>
      <c r="AS288" s="108"/>
      <c r="AT288" s="108"/>
      <c r="AU288" s="108"/>
      <c r="AV288" s="10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25">
      <c r="A289" s="597">
        <v>321</v>
      </c>
      <c r="B289" s="597"/>
      <c r="C289" s="597"/>
      <c r="D289" s="598" t="s">
        <v>5</v>
      </c>
      <c r="E289" s="598"/>
      <c r="F289" s="598"/>
      <c r="G289" s="598"/>
      <c r="H289" s="22">
        <f t="shared" si="1002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1004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1005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4" customFormat="1" ht="15.75" hidden="1" customHeight="1" x14ac:dyDescent="0.25">
      <c r="A290" s="597">
        <v>322</v>
      </c>
      <c r="B290" s="597"/>
      <c r="C290" s="597"/>
      <c r="D290" s="598" t="s">
        <v>6</v>
      </c>
      <c r="E290" s="598"/>
      <c r="F290" s="598"/>
      <c r="G290" s="598"/>
      <c r="H290" s="22">
        <f t="shared" si="1002"/>
        <v>0</v>
      </c>
      <c r="I290" s="55"/>
      <c r="J290" s="289"/>
      <c r="K290" s="56"/>
      <c r="L290" s="56"/>
      <c r="M290" s="56"/>
      <c r="N290" s="56"/>
      <c r="O290" s="308"/>
      <c r="P290" s="213"/>
      <c r="Q290" s="213"/>
      <c r="R290" s="213"/>
      <c r="S290" s="213"/>
      <c r="T290" s="23">
        <f t="shared" si="1004"/>
        <v>0</v>
      </c>
      <c r="U290" s="55"/>
      <c r="V290" s="289"/>
      <c r="W290" s="56"/>
      <c r="X290" s="56"/>
      <c r="Y290" s="56"/>
      <c r="Z290" s="56"/>
      <c r="AA290" s="56"/>
      <c r="AB290" s="56"/>
      <c r="AC290" s="56"/>
      <c r="AD290" s="56"/>
      <c r="AE290" s="57"/>
      <c r="AF290" s="479">
        <f t="shared" si="1005"/>
        <v>0</v>
      </c>
      <c r="AG290" s="55"/>
      <c r="AH290" s="289"/>
      <c r="AI290" s="56"/>
      <c r="AJ290" s="56"/>
      <c r="AK290" s="56"/>
      <c r="AL290" s="56"/>
      <c r="AM290" s="56"/>
      <c r="AN290" s="56"/>
      <c r="AO290" s="56"/>
      <c r="AP290" s="56"/>
      <c r="AQ290" s="57"/>
      <c r="AR290" s="183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</row>
    <row r="291" spans="1:136" s="24" customFormat="1" ht="15.75" hidden="1" customHeight="1" x14ac:dyDescent="0.25">
      <c r="A291" s="597">
        <v>323</v>
      </c>
      <c r="B291" s="597"/>
      <c r="C291" s="597"/>
      <c r="D291" s="598" t="s">
        <v>7</v>
      </c>
      <c r="E291" s="598"/>
      <c r="F291" s="598"/>
      <c r="G291" s="598"/>
      <c r="H291" s="22">
        <f t="shared" si="1002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1004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1005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24" customFormat="1" ht="15.75" hidden="1" customHeight="1" x14ac:dyDescent="0.25">
      <c r="A292" s="597">
        <v>329</v>
      </c>
      <c r="B292" s="597"/>
      <c r="C292" s="597"/>
      <c r="D292" s="598" t="s">
        <v>8</v>
      </c>
      <c r="E292" s="598"/>
      <c r="F292" s="598"/>
      <c r="G292" s="598"/>
      <c r="H292" s="22">
        <f t="shared" si="1002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1004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1005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1" customFormat="1" ht="15.75" hidden="1" customHeight="1" x14ac:dyDescent="0.25">
      <c r="A293" s="596">
        <v>34</v>
      </c>
      <c r="B293" s="596"/>
      <c r="C293" s="35"/>
      <c r="D293" s="604" t="s">
        <v>9</v>
      </c>
      <c r="E293" s="604"/>
      <c r="F293" s="604"/>
      <c r="G293" s="595"/>
      <c r="H293" s="19">
        <f t="shared" si="1002"/>
        <v>0</v>
      </c>
      <c r="I293" s="52">
        <f>I294</f>
        <v>0</v>
      </c>
      <c r="J293" s="288">
        <f>J294</f>
        <v>0</v>
      </c>
      <c r="K293" s="53">
        <f t="shared" ref="K293:AQ293" si="1023">K294</f>
        <v>0</v>
      </c>
      <c r="L293" s="53">
        <f t="shared" si="1023"/>
        <v>0</v>
      </c>
      <c r="M293" s="53">
        <f t="shared" si="1023"/>
        <v>0</v>
      </c>
      <c r="N293" s="53">
        <f t="shared" si="1023"/>
        <v>0</v>
      </c>
      <c r="O293" s="307">
        <f t="shared" si="1023"/>
        <v>0</v>
      </c>
      <c r="P293" s="213"/>
      <c r="Q293" s="213"/>
      <c r="R293" s="213"/>
      <c r="S293" s="213"/>
      <c r="T293" s="19">
        <f t="shared" si="1004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1005"/>
        <v>0</v>
      </c>
      <c r="AG293" s="52"/>
      <c r="AH293" s="288"/>
      <c r="AI293" s="53">
        <f t="shared" si="1023"/>
        <v>0</v>
      </c>
      <c r="AJ293" s="53">
        <f t="shared" si="1023"/>
        <v>0</v>
      </c>
      <c r="AK293" s="53">
        <f t="shared" si="1023"/>
        <v>0</v>
      </c>
      <c r="AL293" s="53">
        <f t="shared" si="1023"/>
        <v>0</v>
      </c>
      <c r="AM293" s="53">
        <f t="shared" si="1023"/>
        <v>0</v>
      </c>
      <c r="AN293" s="53">
        <f t="shared" si="1023"/>
        <v>0</v>
      </c>
      <c r="AO293" s="53">
        <f t="shared" si="1023"/>
        <v>0</v>
      </c>
      <c r="AP293" s="53">
        <f t="shared" si="1023"/>
        <v>0</v>
      </c>
      <c r="AQ293" s="54">
        <f t="shared" si="1023"/>
        <v>0</v>
      </c>
      <c r="AR293" s="183"/>
      <c r="AS293" s="196"/>
      <c r="AT293" s="196"/>
      <c r="AU293" s="438"/>
      <c r="AV293" s="43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597">
        <v>343</v>
      </c>
      <c r="B294" s="597"/>
      <c r="C294" s="597"/>
      <c r="D294" s="598" t="s">
        <v>10</v>
      </c>
      <c r="E294" s="598"/>
      <c r="F294" s="598"/>
      <c r="G294" s="598"/>
      <c r="H294" s="22">
        <f t="shared" si="1002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1004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1005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24"/>
      <c r="AT294" s="124"/>
      <c r="AU294" s="124"/>
      <c r="AV294" s="124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18" customFormat="1" ht="15.75" hidden="1" customHeight="1" x14ac:dyDescent="0.25">
      <c r="A295" s="20">
        <v>4</v>
      </c>
      <c r="B295" s="38"/>
      <c r="C295" s="38"/>
      <c r="D295" s="594" t="s">
        <v>17</v>
      </c>
      <c r="E295" s="594"/>
      <c r="F295" s="594"/>
      <c r="G295" s="595"/>
      <c r="H295" s="19">
        <f t="shared" si="1002"/>
        <v>0</v>
      </c>
      <c r="I295" s="52">
        <f>I296</f>
        <v>0</v>
      </c>
      <c r="J295" s="288">
        <f>J296</f>
        <v>0</v>
      </c>
      <c r="K295" s="53">
        <f t="shared" ref="K295:AQ295" si="1024">K296</f>
        <v>0</v>
      </c>
      <c r="L295" s="53">
        <f t="shared" si="1024"/>
        <v>0</v>
      </c>
      <c r="M295" s="53">
        <f t="shared" si="1024"/>
        <v>0</v>
      </c>
      <c r="N295" s="53">
        <f t="shared" si="1024"/>
        <v>0</v>
      </c>
      <c r="O295" s="307">
        <f t="shared" si="1024"/>
        <v>0</v>
      </c>
      <c r="P295" s="213"/>
      <c r="Q295" s="213"/>
      <c r="R295" s="213"/>
      <c r="S295" s="213"/>
      <c r="T295" s="19">
        <f t="shared" si="1004"/>
        <v>0</v>
      </c>
      <c r="U295" s="52"/>
      <c r="V295" s="288"/>
      <c r="W295" s="53"/>
      <c r="X295" s="53"/>
      <c r="Y295" s="53"/>
      <c r="Z295" s="53"/>
      <c r="AA295" s="53"/>
      <c r="AB295" s="53"/>
      <c r="AC295" s="53"/>
      <c r="AD295" s="53"/>
      <c r="AE295" s="54"/>
      <c r="AF295" s="478">
        <f t="shared" si="1005"/>
        <v>0</v>
      </c>
      <c r="AG295" s="52"/>
      <c r="AH295" s="288"/>
      <c r="AI295" s="53">
        <f t="shared" si="1024"/>
        <v>0</v>
      </c>
      <c r="AJ295" s="53">
        <f t="shared" si="1024"/>
        <v>0</v>
      </c>
      <c r="AK295" s="53">
        <f t="shared" si="1024"/>
        <v>0</v>
      </c>
      <c r="AL295" s="53">
        <f t="shared" si="1024"/>
        <v>0</v>
      </c>
      <c r="AM295" s="53">
        <f t="shared" si="1024"/>
        <v>0</v>
      </c>
      <c r="AN295" s="53">
        <f t="shared" si="1024"/>
        <v>0</v>
      </c>
      <c r="AO295" s="53">
        <f t="shared" si="1024"/>
        <v>0</v>
      </c>
      <c r="AP295" s="53">
        <f>AP296</f>
        <v>0</v>
      </c>
      <c r="AQ295" s="54">
        <f t="shared" si="1024"/>
        <v>0</v>
      </c>
      <c r="AR295" s="183"/>
      <c r="AS295" s="108"/>
      <c r="AT295" s="108"/>
      <c r="AU295" s="108"/>
      <c r="AV295" s="108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3"/>
      <c r="BG295" s="193"/>
      <c r="BH295" s="193"/>
      <c r="BI295" s="193"/>
      <c r="BJ295" s="193"/>
      <c r="BK295" s="193"/>
      <c r="BL295" s="193"/>
      <c r="BM295" s="193"/>
      <c r="BN295" s="193"/>
      <c r="BO295" s="193"/>
      <c r="BP295" s="200"/>
      <c r="BQ295" s="200"/>
      <c r="BR295" s="200"/>
      <c r="BS295" s="200"/>
      <c r="BT295" s="200"/>
      <c r="BU295" s="200"/>
      <c r="BV295" s="200"/>
      <c r="BW295" s="200"/>
      <c r="BX295" s="200"/>
      <c r="BY295" s="200"/>
      <c r="BZ295" s="200"/>
      <c r="CA295" s="200"/>
      <c r="CB295" s="200"/>
      <c r="CC295" s="200"/>
      <c r="CD295" s="200"/>
      <c r="CE295" s="200"/>
      <c r="CF295" s="200"/>
      <c r="CG295" s="200"/>
      <c r="CH295" s="200"/>
      <c r="CI295" s="200"/>
      <c r="CJ295" s="200"/>
      <c r="CK295" s="200"/>
      <c r="CL295" s="200"/>
      <c r="CM295" s="200"/>
      <c r="CN295" s="200"/>
      <c r="CO295" s="200"/>
      <c r="CP295" s="200"/>
      <c r="CQ295" s="200"/>
      <c r="CR295" s="200"/>
      <c r="CS295" s="200"/>
      <c r="CT295" s="200"/>
      <c r="CU295" s="200"/>
      <c r="CV295" s="200"/>
      <c r="CW295" s="200"/>
      <c r="CX295" s="200"/>
      <c r="CY295" s="200"/>
      <c r="CZ295" s="200"/>
      <c r="DA295" s="200"/>
      <c r="DB295" s="200"/>
      <c r="DC295" s="200"/>
      <c r="DD295" s="200"/>
      <c r="DE295" s="200"/>
      <c r="DF295" s="200"/>
      <c r="DG295" s="200"/>
      <c r="DH295" s="200"/>
      <c r="DI295" s="200"/>
      <c r="DJ295" s="200"/>
      <c r="DK295" s="200"/>
      <c r="DL295" s="200"/>
      <c r="DM295" s="200"/>
      <c r="DN295" s="200"/>
      <c r="DO295" s="200"/>
      <c r="DP295" s="200"/>
      <c r="DQ295" s="200"/>
      <c r="DR295" s="200"/>
      <c r="DS295" s="200"/>
      <c r="DT295" s="200"/>
      <c r="DU295" s="200"/>
      <c r="DV295" s="200"/>
      <c r="DW295" s="200"/>
      <c r="DX295" s="200"/>
      <c r="DY295" s="200"/>
      <c r="DZ295" s="200"/>
      <c r="EA295" s="200"/>
      <c r="EB295" s="200"/>
      <c r="EC295" s="200"/>
      <c r="ED295" s="200"/>
      <c r="EE295" s="200"/>
      <c r="EF295" s="200"/>
    </row>
    <row r="296" spans="1:136" s="21" customFormat="1" ht="24.75" hidden="1" customHeight="1" x14ac:dyDescent="0.25">
      <c r="A296" s="596">
        <v>42</v>
      </c>
      <c r="B296" s="596"/>
      <c r="C296" s="20"/>
      <c r="D296" s="604" t="s">
        <v>45</v>
      </c>
      <c r="E296" s="604"/>
      <c r="F296" s="604"/>
      <c r="G296" s="595"/>
      <c r="H296" s="19">
        <f t="shared" si="1002"/>
        <v>0</v>
      </c>
      <c r="I296" s="52">
        <f>SUM(I297:I298)</f>
        <v>0</v>
      </c>
      <c r="J296" s="288">
        <f>SUM(J297:J298)</f>
        <v>0</v>
      </c>
      <c r="K296" s="53">
        <f t="shared" ref="K296:N296" si="1025">SUM(K297:K298)</f>
        <v>0</v>
      </c>
      <c r="L296" s="53">
        <f t="shared" si="1025"/>
        <v>0</v>
      </c>
      <c r="M296" s="53">
        <f t="shared" si="1025"/>
        <v>0</v>
      </c>
      <c r="N296" s="53">
        <f t="shared" si="1025"/>
        <v>0</v>
      </c>
      <c r="O296" s="307">
        <f t="shared" ref="O296" si="1026">SUM(O297:O298)</f>
        <v>0</v>
      </c>
      <c r="P296" s="213"/>
      <c r="Q296" s="213"/>
      <c r="R296" s="213"/>
      <c r="S296" s="213"/>
      <c r="T296" s="19">
        <f t="shared" si="1004"/>
        <v>0</v>
      </c>
      <c r="U296" s="52"/>
      <c r="V296" s="288"/>
      <c r="W296" s="53"/>
      <c r="X296" s="53"/>
      <c r="Y296" s="53"/>
      <c r="Z296" s="53"/>
      <c r="AA296" s="53"/>
      <c r="AB296" s="53"/>
      <c r="AC296" s="53"/>
      <c r="AD296" s="53"/>
      <c r="AE296" s="54"/>
      <c r="AF296" s="478">
        <f t="shared" si="1005"/>
        <v>0</v>
      </c>
      <c r="AG296" s="52"/>
      <c r="AH296" s="288"/>
      <c r="AI296" s="53">
        <f t="shared" ref="AI296:AO296" si="1027">SUM(AI297:AI298)</f>
        <v>0</v>
      </c>
      <c r="AJ296" s="53">
        <f t="shared" si="1027"/>
        <v>0</v>
      </c>
      <c r="AK296" s="53">
        <f t="shared" si="1027"/>
        <v>0</v>
      </c>
      <c r="AL296" s="53">
        <f t="shared" si="1027"/>
        <v>0</v>
      </c>
      <c r="AM296" s="53">
        <f t="shared" ref="AM296" si="1028">SUM(AM297:AM298)</f>
        <v>0</v>
      </c>
      <c r="AN296" s="53">
        <f t="shared" si="1027"/>
        <v>0</v>
      </c>
      <c r="AO296" s="53">
        <f t="shared" si="1027"/>
        <v>0</v>
      </c>
      <c r="AP296" s="53">
        <f>SUM(AP297:AP298)</f>
        <v>0</v>
      </c>
      <c r="AQ296" s="54">
        <f t="shared" ref="AQ296" si="1029">SUM(AQ297:AQ298)</f>
        <v>0</v>
      </c>
      <c r="AR296" s="183"/>
      <c r="AS296" s="108"/>
      <c r="AT296" s="108"/>
      <c r="AU296" s="108"/>
      <c r="AV296" s="108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201"/>
      <c r="CB296" s="201"/>
      <c r="CC296" s="201"/>
      <c r="CD296" s="201"/>
      <c r="CE296" s="201"/>
      <c r="CF296" s="201"/>
      <c r="CG296" s="201"/>
      <c r="CH296" s="201"/>
      <c r="CI296" s="201"/>
      <c r="CJ296" s="201"/>
      <c r="CK296" s="201"/>
      <c r="CL296" s="201"/>
      <c r="CM296" s="201"/>
      <c r="CN296" s="201"/>
      <c r="CO296" s="201"/>
      <c r="CP296" s="201"/>
      <c r="CQ296" s="201"/>
      <c r="CR296" s="201"/>
      <c r="CS296" s="201"/>
      <c r="CT296" s="201"/>
      <c r="CU296" s="201"/>
      <c r="CV296" s="201"/>
      <c r="CW296" s="201"/>
      <c r="CX296" s="201"/>
      <c r="CY296" s="201"/>
      <c r="CZ296" s="201"/>
      <c r="DA296" s="201"/>
      <c r="DB296" s="201"/>
      <c r="DC296" s="201"/>
      <c r="DD296" s="201"/>
      <c r="DE296" s="201"/>
      <c r="DF296" s="201"/>
      <c r="DG296" s="201"/>
      <c r="DH296" s="201"/>
      <c r="DI296" s="201"/>
      <c r="DJ296" s="201"/>
      <c r="DK296" s="201"/>
      <c r="DL296" s="201"/>
      <c r="DM296" s="201"/>
      <c r="DN296" s="201"/>
      <c r="DO296" s="201"/>
      <c r="DP296" s="201"/>
      <c r="DQ296" s="201"/>
      <c r="DR296" s="201"/>
      <c r="DS296" s="201"/>
      <c r="DT296" s="201"/>
      <c r="DU296" s="201"/>
      <c r="DV296" s="201"/>
      <c r="DW296" s="201"/>
      <c r="DX296" s="201"/>
      <c r="DY296" s="201"/>
      <c r="DZ296" s="201"/>
      <c r="EA296" s="201"/>
      <c r="EB296" s="201"/>
      <c r="EC296" s="201"/>
      <c r="ED296" s="201"/>
      <c r="EE296" s="201"/>
      <c r="EF296" s="201"/>
    </row>
    <row r="297" spans="1:136" s="24" customFormat="1" ht="15.75" hidden="1" customHeight="1" x14ac:dyDescent="0.25">
      <c r="A297" s="597">
        <v>422</v>
      </c>
      <c r="B297" s="597"/>
      <c r="C297" s="597"/>
      <c r="D297" s="598" t="s">
        <v>11</v>
      </c>
      <c r="E297" s="598"/>
      <c r="F297" s="598"/>
      <c r="G297" s="598"/>
      <c r="H297" s="22">
        <f t="shared" si="1002"/>
        <v>0</v>
      </c>
      <c r="I297" s="55"/>
      <c r="J297" s="289"/>
      <c r="K297" s="56"/>
      <c r="L297" s="56"/>
      <c r="M297" s="56"/>
      <c r="N297" s="56"/>
      <c r="O297" s="308"/>
      <c r="P297" s="213"/>
      <c r="Q297" s="213"/>
      <c r="R297" s="213"/>
      <c r="S297" s="213"/>
      <c r="T297" s="23">
        <f t="shared" si="1004"/>
        <v>0</v>
      </c>
      <c r="U297" s="55"/>
      <c r="V297" s="289"/>
      <c r="W297" s="56"/>
      <c r="X297" s="56"/>
      <c r="Y297" s="56"/>
      <c r="Z297" s="56"/>
      <c r="AA297" s="56"/>
      <c r="AB297" s="56"/>
      <c r="AC297" s="56"/>
      <c r="AD297" s="56"/>
      <c r="AE297" s="57"/>
      <c r="AF297" s="479">
        <f t="shared" si="1005"/>
        <v>0</v>
      </c>
      <c r="AG297" s="55"/>
      <c r="AH297" s="289"/>
      <c r="AI297" s="56"/>
      <c r="AJ297" s="56"/>
      <c r="AK297" s="56"/>
      <c r="AL297" s="56"/>
      <c r="AM297" s="56"/>
      <c r="AN297" s="56"/>
      <c r="AO297" s="56"/>
      <c r="AP297" s="56"/>
      <c r="AQ297" s="57"/>
      <c r="AR297" s="183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</row>
    <row r="298" spans="1:136" s="24" customFormat="1" ht="29.25" hidden="1" customHeight="1" x14ac:dyDescent="0.25">
      <c r="A298" s="597">
        <v>424</v>
      </c>
      <c r="B298" s="597"/>
      <c r="C298" s="597"/>
      <c r="D298" s="598" t="s">
        <v>46</v>
      </c>
      <c r="E298" s="598"/>
      <c r="F298" s="598"/>
      <c r="G298" s="598"/>
      <c r="H298" s="22">
        <f t="shared" si="1002"/>
        <v>0</v>
      </c>
      <c r="I298" s="55"/>
      <c r="J298" s="289"/>
      <c r="K298" s="56"/>
      <c r="L298" s="56"/>
      <c r="M298" s="56"/>
      <c r="N298" s="56"/>
      <c r="O298" s="308"/>
      <c r="P298" s="213"/>
      <c r="Q298" s="213"/>
      <c r="R298" s="213"/>
      <c r="S298" s="213"/>
      <c r="T298" s="23">
        <f t="shared" si="1004"/>
        <v>0</v>
      </c>
      <c r="U298" s="55"/>
      <c r="V298" s="289"/>
      <c r="W298" s="56"/>
      <c r="X298" s="56"/>
      <c r="Y298" s="56"/>
      <c r="Z298" s="56"/>
      <c r="AA298" s="56"/>
      <c r="AB298" s="56"/>
      <c r="AC298" s="56"/>
      <c r="AD298" s="56"/>
      <c r="AE298" s="57"/>
      <c r="AF298" s="479">
        <f t="shared" si="1005"/>
        <v>0</v>
      </c>
      <c r="AG298" s="55"/>
      <c r="AH298" s="289"/>
      <c r="AI298" s="56"/>
      <c r="AJ298" s="56"/>
      <c r="AK298" s="56"/>
      <c r="AL298" s="56"/>
      <c r="AM298" s="56"/>
      <c r="AN298" s="56"/>
      <c r="AO298" s="56"/>
      <c r="AP298" s="56"/>
      <c r="AQ298" s="57"/>
      <c r="AR298" s="183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P310" s="213"/>
      <c r="Q310" s="213"/>
      <c r="R310" s="213"/>
      <c r="S310" s="213"/>
    </row>
    <row r="311" spans="1:44" ht="0" hidden="1" customHeight="1" x14ac:dyDescent="0.25">
      <c r="P311" s="213"/>
      <c r="Q311" s="213"/>
      <c r="R311" s="213"/>
      <c r="S311" s="213"/>
    </row>
    <row r="312" spans="1:44" ht="0" hidden="1" customHeight="1" x14ac:dyDescent="0.25">
      <c r="P312" s="213"/>
      <c r="Q312" s="213"/>
      <c r="R312" s="213"/>
      <c r="S312" s="213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13"/>
      <c r="Q333" s="213"/>
      <c r="R333" s="213"/>
      <c r="S333" s="213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198"/>
    </row>
    <row r="334" spans="1:44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13"/>
      <c r="Q334" s="213"/>
      <c r="R334" s="213"/>
      <c r="S334" s="213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198"/>
    </row>
    <row r="335" spans="1:44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13"/>
      <c r="Q335" s="213"/>
      <c r="R335" s="213"/>
      <c r="S335" s="213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198"/>
    </row>
    <row r="336" spans="1:44" ht="0" hidden="1" customHeight="1" x14ac:dyDescent="0.25"/>
    <row r="337" ht="0" hidden="1" customHeight="1" x14ac:dyDescent="0.25"/>
  </sheetData>
  <sheetProtection password="8306" sheet="1" objects="1" scenarios="1" formatCells="0" formatColumns="0" formatRows="0"/>
  <mergeCells count="406"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57:B57"/>
    <mergeCell ref="D57:G57"/>
    <mergeCell ref="D58:G58"/>
    <mergeCell ref="AT16:AV16"/>
    <mergeCell ref="A250:C250"/>
    <mergeCell ref="D250:G250"/>
    <mergeCell ref="D251:G251"/>
    <mergeCell ref="A252:B252"/>
    <mergeCell ref="D252:G252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D253:G253"/>
    <mergeCell ref="D254:G254"/>
    <mergeCell ref="A249:C249"/>
    <mergeCell ref="D249:G249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U257:X257"/>
    <mergeCell ref="AO256:AQ256"/>
    <mergeCell ref="AO257:AQ257"/>
    <mergeCell ref="I257:L257"/>
    <mergeCell ref="Q257:S257"/>
    <mergeCell ref="U11:W11"/>
    <mergeCell ref="Y11:AE11"/>
    <mergeCell ref="AG256:AI256"/>
    <mergeCell ref="AG257:AI257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AG7:AI7"/>
    <mergeCell ref="AJ7:AQ7"/>
    <mergeCell ref="AG11:AI11"/>
    <mergeCell ref="AK11:AQ11"/>
    <mergeCell ref="A2:S2"/>
    <mergeCell ref="A4:S4"/>
    <mergeCell ref="A267:C267"/>
    <mergeCell ref="D267:G267"/>
    <mergeCell ref="A11:G11"/>
    <mergeCell ref="D258:G258"/>
    <mergeCell ref="D210:G210"/>
    <mergeCell ref="I11:K11"/>
    <mergeCell ref="M11:S11"/>
    <mergeCell ref="A245:B245"/>
    <mergeCell ref="D234:G234"/>
    <mergeCell ref="D233:G233"/>
    <mergeCell ref="D120:G120"/>
    <mergeCell ref="D121:G121"/>
    <mergeCell ref="D246:G246"/>
    <mergeCell ref="D122:G122"/>
    <mergeCell ref="A16:C16"/>
    <mergeCell ref="A259:C259"/>
    <mergeCell ref="D259:G259"/>
    <mergeCell ref="D260:G260"/>
    <mergeCell ref="A261:B261"/>
    <mergeCell ref="D264:G264"/>
    <mergeCell ref="D270:G270"/>
    <mergeCell ref="A258:C258"/>
    <mergeCell ref="D261:G261"/>
    <mergeCell ref="A262:C262"/>
    <mergeCell ref="D262:G262"/>
    <mergeCell ref="I7:K7"/>
    <mergeCell ref="L7:S7"/>
    <mergeCell ref="A8:C9"/>
    <mergeCell ref="D8:G9"/>
    <mergeCell ref="H8:H9"/>
    <mergeCell ref="A13:G13"/>
    <mergeCell ref="A15:G15"/>
    <mergeCell ref="A263:C263"/>
    <mergeCell ref="D263:G263"/>
    <mergeCell ref="A264:C264"/>
    <mergeCell ref="A266:C266"/>
    <mergeCell ref="D266:G266"/>
    <mergeCell ref="A268:C268"/>
    <mergeCell ref="D268:G268"/>
    <mergeCell ref="A269:C269"/>
    <mergeCell ref="D269:G269"/>
    <mergeCell ref="A270:B270"/>
    <mergeCell ref="D265:G265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7:G247"/>
    <mergeCell ref="D244:G244"/>
    <mergeCell ref="A163:B163"/>
    <mergeCell ref="D163:G163"/>
    <mergeCell ref="D164:G164"/>
    <mergeCell ref="D167:G167"/>
    <mergeCell ref="A48:B48"/>
    <mergeCell ref="A52:B52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U7:W7"/>
    <mergeCell ref="X7:AE7"/>
    <mergeCell ref="D291:G291"/>
    <mergeCell ref="A286:C286"/>
    <mergeCell ref="D288:G288"/>
    <mergeCell ref="A279:C279"/>
    <mergeCell ref="A281:C281"/>
    <mergeCell ref="A282:C282"/>
    <mergeCell ref="A284:B284"/>
    <mergeCell ref="A285:C285"/>
    <mergeCell ref="D279:G279"/>
    <mergeCell ref="D285:G285"/>
    <mergeCell ref="D282:G282"/>
    <mergeCell ref="D283:G283"/>
    <mergeCell ref="D284:G284"/>
    <mergeCell ref="D281:G281"/>
    <mergeCell ref="D286:G286"/>
    <mergeCell ref="A287:C287"/>
    <mergeCell ref="D287:G287"/>
    <mergeCell ref="A289:C289"/>
    <mergeCell ref="A265:B265"/>
    <mergeCell ref="D274:G274"/>
    <mergeCell ref="D289:G289"/>
    <mergeCell ref="A290:C290"/>
    <mergeCell ref="D222:G222"/>
    <mergeCell ref="D223:G223"/>
    <mergeCell ref="D224:G224"/>
    <mergeCell ref="D220:G220"/>
    <mergeCell ref="D273:G273"/>
    <mergeCell ref="A298:C298"/>
    <mergeCell ref="D298:G298"/>
    <mergeCell ref="D295:G295"/>
    <mergeCell ref="A296:B296"/>
    <mergeCell ref="D296:G296"/>
    <mergeCell ref="A297:C297"/>
    <mergeCell ref="D297:G297"/>
    <mergeCell ref="A292:C292"/>
    <mergeCell ref="D292:G292"/>
    <mergeCell ref="A293:B293"/>
    <mergeCell ref="D293:G293"/>
    <mergeCell ref="A294:C294"/>
    <mergeCell ref="D294:G294"/>
    <mergeCell ref="D290:G290"/>
    <mergeCell ref="A288:B288"/>
    <mergeCell ref="A291:C291"/>
    <mergeCell ref="A275:C275"/>
    <mergeCell ref="D275:G275"/>
    <mergeCell ref="A274:C274"/>
    <mergeCell ref="D73:G73"/>
    <mergeCell ref="D74:G74"/>
    <mergeCell ref="D75:G75"/>
    <mergeCell ref="D76:G76"/>
    <mergeCell ref="D272:G272"/>
    <mergeCell ref="A273:B273"/>
    <mergeCell ref="D179:G179"/>
    <mergeCell ref="D180:G180"/>
    <mergeCell ref="D181:G181"/>
    <mergeCell ref="D168:G168"/>
    <mergeCell ref="D169:G169"/>
    <mergeCell ref="D170:G170"/>
    <mergeCell ref="D178:G178"/>
    <mergeCell ref="A271:C271"/>
    <mergeCell ref="D271:G271"/>
    <mergeCell ref="A222:B222"/>
    <mergeCell ref="D218:G218"/>
    <mergeCell ref="A236:B236"/>
    <mergeCell ref="D221:G221"/>
    <mergeCell ref="D219:G219"/>
    <mergeCell ref="D232:G232"/>
    <mergeCell ref="D243:G243"/>
    <mergeCell ref="A243:C243"/>
    <mergeCell ref="D245:G245"/>
    <mergeCell ref="A145:B145"/>
    <mergeCell ref="A149:B149"/>
    <mergeCell ref="AG174:AQ174"/>
    <mergeCell ref="AG165:AQ165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86:G86"/>
    <mergeCell ref="D87:G87"/>
    <mergeCell ref="D88:G88"/>
    <mergeCell ref="A89:B89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239:B239"/>
    <mergeCell ref="D239:G239"/>
    <mergeCell ref="D240:G240"/>
    <mergeCell ref="D241:G241"/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</mergeCells>
  <conditionalFormatting sqref="I221:T221 I233:T234 I135:T135 AF135 AF233:AF234 AF221 AF137:AF140 I137:T140 T136 I227:AQ227">
    <cfRule type="containsBlanks" dxfId="298" priority="595">
      <formula>LEN(TRIM(I135))=0</formula>
    </cfRule>
  </conditionalFormatting>
  <conditionalFormatting sqref="I297:O298 I294:O294 I289:O292 I285:O287">
    <cfRule type="containsBlanks" dxfId="297" priority="585">
      <formula>LEN(TRIM(I285))=0</formula>
    </cfRule>
  </conditionalFormatting>
  <conditionalFormatting sqref="T285:T287 T289:T292 T294 T297:T298 AF297:AF298 AF294 AF289:AF292 AF285:AF287">
    <cfRule type="containsBlanks" dxfId="296" priority="584">
      <formula>LEN(TRIM(T285))=0</formula>
    </cfRule>
  </conditionalFormatting>
  <conditionalFormatting sqref="I274:O274 I271:O271 I266:O269 I262:O264">
    <cfRule type="containsBlanks" dxfId="295" priority="504">
      <formula>LEN(TRIM(I262))=0</formula>
    </cfRule>
  </conditionalFormatting>
  <conditionalFormatting sqref="T262:T264 T266:T269 T271 T274 AF274 AF271 AF266:AF269 AF262:AF264">
    <cfRule type="containsBlanks" dxfId="294" priority="503">
      <formula>LEN(TRIM(T262))=0</formula>
    </cfRule>
  </conditionalFormatting>
  <conditionalFormatting sqref="I275:O275">
    <cfRule type="containsBlanks" dxfId="293" priority="502">
      <formula>LEN(TRIM(I275))=0</formula>
    </cfRule>
  </conditionalFormatting>
  <conditionalFormatting sqref="T275 AF275">
    <cfRule type="containsBlanks" dxfId="292" priority="501">
      <formula>LEN(TRIM(T275))=0</formula>
    </cfRule>
  </conditionalFormatting>
  <conditionalFormatting sqref="I217:S220">
    <cfRule type="containsBlanks" dxfId="291" priority="492">
      <formula>LEN(TRIM(I217))=0</formula>
    </cfRule>
  </conditionalFormatting>
  <conditionalFormatting sqref="T217:T220 AF217:AF220">
    <cfRule type="containsBlanks" dxfId="290" priority="491">
      <formula>LEN(TRIM(T217))=0</formula>
    </cfRule>
  </conditionalFormatting>
  <conditionalFormatting sqref="I213:T215 AF213:AF215">
    <cfRule type="containsBlanks" dxfId="289" priority="493">
      <formula>LEN(TRIM(I213))=0</formula>
    </cfRule>
  </conditionalFormatting>
  <conditionalFormatting sqref="T223:T224 AF223:AF224">
    <cfRule type="containsBlanks" dxfId="288" priority="459">
      <formula>LEN(TRIM(T223))=0</formula>
    </cfRule>
  </conditionalFormatting>
  <conditionalFormatting sqref="T246 AF246">
    <cfRule type="containsBlanks" dxfId="287" priority="438">
      <formula>LEN(TRIM(T246))=0</formula>
    </cfRule>
  </conditionalFormatting>
  <conditionalFormatting sqref="I247:T247 AF247">
    <cfRule type="containsBlanks" dxfId="286" priority="446">
      <formula>LEN(TRIM(I247))=0</formula>
    </cfRule>
  </conditionalFormatting>
  <conditionalFormatting sqref="T237:T238 AF237:AF238">
    <cfRule type="containsBlanks" dxfId="285" priority="434">
      <formula>LEN(TRIM(T237))=0</formula>
    </cfRule>
  </conditionalFormatting>
  <conditionalFormatting sqref="I246:S246">
    <cfRule type="containsBlanks" dxfId="284" priority="439">
      <formula>LEN(TRIM(I246))=0</formula>
    </cfRule>
  </conditionalFormatting>
  <conditionalFormatting sqref="I223:S224">
    <cfRule type="containsBlanks" dxfId="283" priority="460">
      <formula>LEN(TRIM(I223))=0</formula>
    </cfRule>
  </conditionalFormatting>
  <conditionalFormatting sqref="I237:S238">
    <cfRule type="containsBlanks" dxfId="282" priority="435">
      <formula>LEN(TRIM(I237))=0</formula>
    </cfRule>
  </conditionalFormatting>
  <conditionalFormatting sqref="H13:T13 AF13">
    <cfRule type="cellIs" dxfId="281" priority="452" operator="notEqual">
      <formula>0</formula>
    </cfRule>
  </conditionalFormatting>
  <conditionalFormatting sqref="I56:T56 AF56">
    <cfRule type="containsBlanks" dxfId="280" priority="410">
      <formula>LEN(TRIM(I56))=0</formula>
    </cfRule>
  </conditionalFormatting>
  <conditionalFormatting sqref="I49:T51 AF49:AF51">
    <cfRule type="containsBlanks" dxfId="279" priority="409">
      <formula>LEN(TRIM(I49))=0</formula>
    </cfRule>
  </conditionalFormatting>
  <conditionalFormatting sqref="T62:T68 AF62:AF68">
    <cfRule type="containsBlanks" dxfId="278" priority="401">
      <formula>LEN(TRIM(T62))=0</formula>
    </cfRule>
  </conditionalFormatting>
  <conditionalFormatting sqref="I53:S55">
    <cfRule type="containsBlanks" dxfId="277" priority="408">
      <formula>LEN(TRIM(I53))=0</formula>
    </cfRule>
  </conditionalFormatting>
  <conditionalFormatting sqref="T53:T55 AF53:AF55">
    <cfRule type="containsBlanks" dxfId="276" priority="407">
      <formula>LEN(TRIM(T53))=0</formula>
    </cfRule>
  </conditionalFormatting>
  <conditionalFormatting sqref="I61:S61">
    <cfRule type="containsBlanks" dxfId="275" priority="404">
      <formula>LEN(TRIM(I61))=0</formula>
    </cfRule>
  </conditionalFormatting>
  <conditionalFormatting sqref="T61 AF61">
    <cfRule type="containsBlanks" dxfId="274" priority="403">
      <formula>LEN(TRIM(T61))=0</formula>
    </cfRule>
  </conditionalFormatting>
  <conditionalFormatting sqref="I62:S68">
    <cfRule type="containsBlanks" dxfId="273" priority="402">
      <formula>LEN(TRIM(I62))=0</formula>
    </cfRule>
  </conditionalFormatting>
  <conditionalFormatting sqref="A11 H11">
    <cfRule type="cellIs" dxfId="272" priority="391" operator="notEqual">
      <formula>0</formula>
    </cfRule>
  </conditionalFormatting>
  <conditionalFormatting sqref="H13:T13 AF13">
    <cfRule type="notContainsBlanks" dxfId="271" priority="390">
      <formula>LEN(TRIM(H13))&gt;0</formula>
    </cfRule>
  </conditionalFormatting>
  <conditionalFormatting sqref="T124:T126 AF124:AF126">
    <cfRule type="containsBlanks" dxfId="270" priority="371">
      <formula>LEN(TRIM(T124))=0</formula>
    </cfRule>
  </conditionalFormatting>
  <conditionalFormatting sqref="I124:S126">
    <cfRule type="containsBlanks" dxfId="269" priority="372">
      <formula>LEN(TRIM(I124))=0</formula>
    </cfRule>
  </conditionalFormatting>
  <conditionalFormatting sqref="I128:T128 AF128">
    <cfRule type="containsBlanks" dxfId="268" priority="374">
      <formula>LEN(TRIM(I128))=0</formula>
    </cfRule>
  </conditionalFormatting>
  <conditionalFormatting sqref="T127 AF127">
    <cfRule type="containsBlanks" dxfId="267" priority="365">
      <formula>LEN(TRIM(T127))=0</formula>
    </cfRule>
  </conditionalFormatting>
  <conditionalFormatting sqref="I127:S127">
    <cfRule type="containsBlanks" dxfId="266" priority="366">
      <formula>LEN(TRIM(I127))=0</formula>
    </cfRule>
  </conditionalFormatting>
  <conditionalFormatting sqref="I153:T153 AF153">
    <cfRule type="containsBlanks" dxfId="265" priority="364">
      <formula>LEN(TRIM(I153))=0</formula>
    </cfRule>
  </conditionalFormatting>
  <conditionalFormatting sqref="I146:T148 AF146:AF148">
    <cfRule type="containsBlanks" dxfId="264" priority="363">
      <formula>LEN(TRIM(I146))=0</formula>
    </cfRule>
  </conditionalFormatting>
  <conditionalFormatting sqref="I150:S152">
    <cfRule type="containsBlanks" dxfId="263" priority="362">
      <formula>LEN(TRIM(I150))=0</formula>
    </cfRule>
  </conditionalFormatting>
  <conditionalFormatting sqref="T150:T152 AF150:AF152">
    <cfRule type="containsBlanks" dxfId="262" priority="361">
      <formula>LEN(TRIM(T150))=0</formula>
    </cfRule>
  </conditionalFormatting>
  <conditionalFormatting sqref="I161:T161 AF161">
    <cfRule type="containsBlanks" dxfId="261" priority="360">
      <formula>LEN(TRIM(I161))=0</formula>
    </cfRule>
  </conditionalFormatting>
  <conditionalFormatting sqref="I173:T173 AF173">
    <cfRule type="containsBlanks" dxfId="260" priority="352">
      <formula>LEN(TRIM(I173))=0</formula>
    </cfRule>
  </conditionalFormatting>
  <conditionalFormatting sqref="T164 AF164">
    <cfRule type="containsBlanks" dxfId="259" priority="353">
      <formula>LEN(TRIM(T164))=0</formula>
    </cfRule>
  </conditionalFormatting>
  <conditionalFormatting sqref="I158:S160">
    <cfRule type="containsBlanks" dxfId="258" priority="358">
      <formula>LEN(TRIM(I158))=0</formula>
    </cfRule>
  </conditionalFormatting>
  <conditionalFormatting sqref="T158:T160 AF158:AF160">
    <cfRule type="containsBlanks" dxfId="257" priority="357">
      <formula>LEN(TRIM(T158))=0</formula>
    </cfRule>
  </conditionalFormatting>
  <conditionalFormatting sqref="I186:T186 AF186">
    <cfRule type="containsBlanks" dxfId="256" priority="349">
      <formula>LEN(TRIM(I186))=0</formula>
    </cfRule>
  </conditionalFormatting>
  <conditionalFormatting sqref="I164:S164">
    <cfRule type="containsBlanks" dxfId="255" priority="354">
      <formula>LEN(TRIM(I164))=0</formula>
    </cfRule>
  </conditionalFormatting>
  <conditionalFormatting sqref="I179:T181 AF179:AF181">
    <cfRule type="containsBlanks" dxfId="254" priority="348">
      <formula>LEN(TRIM(I179))=0</formula>
    </cfRule>
  </conditionalFormatting>
  <conditionalFormatting sqref="I170:S172">
    <cfRule type="containsBlanks" dxfId="253" priority="351">
      <formula>LEN(TRIM(I170))=0</formula>
    </cfRule>
  </conditionalFormatting>
  <conditionalFormatting sqref="T170:T172 AF170:AF172">
    <cfRule type="containsBlanks" dxfId="252" priority="350">
      <formula>LEN(TRIM(T170))=0</formula>
    </cfRule>
  </conditionalFormatting>
  <conditionalFormatting sqref="I183:S185">
    <cfRule type="containsBlanks" dxfId="251" priority="347">
      <formula>LEN(TRIM(I183))=0</formula>
    </cfRule>
  </conditionalFormatting>
  <conditionalFormatting sqref="T183:T185 AF183:AF185">
    <cfRule type="containsBlanks" dxfId="250" priority="346">
      <formula>LEN(TRIM(T183))=0</formula>
    </cfRule>
  </conditionalFormatting>
  <conditionalFormatting sqref="U221:AE221 U233:AE234 U135:AE135 U137:AE140">
    <cfRule type="containsBlanks" dxfId="249" priority="345">
      <formula>LEN(TRIM(U135))=0</formula>
    </cfRule>
  </conditionalFormatting>
  <conditionalFormatting sqref="U297:AE298 U294:AE294 U289:AE292 U285:AE287">
    <cfRule type="containsBlanks" dxfId="248" priority="344">
      <formula>LEN(TRIM(U285))=0</formula>
    </cfRule>
  </conditionalFormatting>
  <conditionalFormatting sqref="U274:AE274 U271:AE271 U266:AE269 U262:AE264">
    <cfRule type="containsBlanks" dxfId="247" priority="343">
      <formula>LEN(TRIM(U262))=0</formula>
    </cfRule>
  </conditionalFormatting>
  <conditionalFormatting sqref="U275:AE275">
    <cfRule type="containsBlanks" dxfId="246" priority="342">
      <formula>LEN(TRIM(U275))=0</formula>
    </cfRule>
  </conditionalFormatting>
  <conditionalFormatting sqref="U217:AE220">
    <cfRule type="containsBlanks" dxfId="245" priority="340">
      <formula>LEN(TRIM(U217))=0</formula>
    </cfRule>
  </conditionalFormatting>
  <conditionalFormatting sqref="U213:AE215">
    <cfRule type="containsBlanks" dxfId="244" priority="341">
      <formula>LEN(TRIM(U213))=0</formula>
    </cfRule>
  </conditionalFormatting>
  <conditionalFormatting sqref="U247:AE247">
    <cfRule type="containsBlanks" dxfId="243" priority="337">
      <formula>LEN(TRIM(U247))=0</formula>
    </cfRule>
  </conditionalFormatting>
  <conditionalFormatting sqref="U246:AE246">
    <cfRule type="containsBlanks" dxfId="242" priority="336">
      <formula>LEN(TRIM(U246))=0</formula>
    </cfRule>
  </conditionalFormatting>
  <conditionalFormatting sqref="U223:AE224">
    <cfRule type="containsBlanks" dxfId="241" priority="339">
      <formula>LEN(TRIM(U223))=0</formula>
    </cfRule>
  </conditionalFormatting>
  <conditionalFormatting sqref="U237:AE238">
    <cfRule type="containsBlanks" dxfId="240" priority="335">
      <formula>LEN(TRIM(U237))=0</formula>
    </cfRule>
  </conditionalFormatting>
  <conditionalFormatting sqref="U13:AE13">
    <cfRule type="cellIs" dxfId="239" priority="338" operator="notEqual">
      <formula>0</formula>
    </cfRule>
  </conditionalFormatting>
  <conditionalFormatting sqref="U56:AE56">
    <cfRule type="containsBlanks" dxfId="238" priority="334">
      <formula>LEN(TRIM(U56))=0</formula>
    </cfRule>
  </conditionalFormatting>
  <conditionalFormatting sqref="U49:AE51">
    <cfRule type="containsBlanks" dxfId="237" priority="333">
      <formula>LEN(TRIM(U49))=0</formula>
    </cfRule>
  </conditionalFormatting>
  <conditionalFormatting sqref="U53:AE55">
    <cfRule type="containsBlanks" dxfId="236" priority="332">
      <formula>LEN(TRIM(U53))=0</formula>
    </cfRule>
  </conditionalFormatting>
  <conditionalFormatting sqref="U61:AE61">
    <cfRule type="containsBlanks" dxfId="235" priority="331">
      <formula>LEN(TRIM(U61))=0</formula>
    </cfRule>
  </conditionalFormatting>
  <conditionalFormatting sqref="U62:AE68">
    <cfRule type="containsBlanks" dxfId="234" priority="330">
      <formula>LEN(TRIM(U62))=0</formula>
    </cfRule>
  </conditionalFormatting>
  <conditionalFormatting sqref="U13:AE13">
    <cfRule type="notContainsBlanks" dxfId="233" priority="329">
      <formula>LEN(TRIM(U13))&gt;0</formula>
    </cfRule>
  </conditionalFormatting>
  <conditionalFormatting sqref="U153:AE153">
    <cfRule type="containsBlanks" dxfId="232" priority="322">
      <formula>LEN(TRIM(U153))=0</formula>
    </cfRule>
  </conditionalFormatting>
  <conditionalFormatting sqref="U146:AE148">
    <cfRule type="containsBlanks" dxfId="231" priority="321">
      <formula>LEN(TRIM(U146))=0</formula>
    </cfRule>
  </conditionalFormatting>
  <conditionalFormatting sqref="U150:AE152">
    <cfRule type="containsBlanks" dxfId="230" priority="320">
      <formula>LEN(TRIM(U150))=0</formula>
    </cfRule>
  </conditionalFormatting>
  <conditionalFormatting sqref="U161:AE161">
    <cfRule type="containsBlanks" dxfId="229" priority="319">
      <formula>LEN(TRIM(U161))=0</formula>
    </cfRule>
  </conditionalFormatting>
  <conditionalFormatting sqref="U173:AE173">
    <cfRule type="containsBlanks" dxfId="228" priority="316">
      <formula>LEN(TRIM(U173))=0</formula>
    </cfRule>
  </conditionalFormatting>
  <conditionalFormatting sqref="U158:AE160">
    <cfRule type="containsBlanks" dxfId="227" priority="318">
      <formula>LEN(TRIM(U158))=0</formula>
    </cfRule>
  </conditionalFormatting>
  <conditionalFormatting sqref="U186:AE186">
    <cfRule type="containsBlanks" dxfId="226" priority="314">
      <formula>LEN(TRIM(U186))=0</formula>
    </cfRule>
  </conditionalFormatting>
  <conditionalFormatting sqref="U164:AE164">
    <cfRule type="containsBlanks" dxfId="225" priority="317">
      <formula>LEN(TRIM(U164))=0</formula>
    </cfRule>
  </conditionalFormatting>
  <conditionalFormatting sqref="U179:AE181">
    <cfRule type="containsBlanks" dxfId="224" priority="313">
      <formula>LEN(TRIM(U179))=0</formula>
    </cfRule>
  </conditionalFormatting>
  <conditionalFormatting sqref="U170:AE172">
    <cfRule type="containsBlanks" dxfId="223" priority="315">
      <formula>LEN(TRIM(U170))=0</formula>
    </cfRule>
  </conditionalFormatting>
  <conditionalFormatting sqref="U183:AE185">
    <cfRule type="containsBlanks" dxfId="222" priority="312">
      <formula>LEN(TRIM(U183))=0</formula>
    </cfRule>
  </conditionalFormatting>
  <conditionalFormatting sqref="AG221:AQ221 AG233:AQ234 AG135:AQ135 AG137:AQ140">
    <cfRule type="containsBlanks" dxfId="221" priority="311">
      <formula>LEN(TRIM(AG135))=0</formula>
    </cfRule>
  </conditionalFormatting>
  <conditionalFormatting sqref="AG297:AQ298 AG294:AQ294 AG289:AQ292 AG285:AQ287">
    <cfRule type="containsBlanks" dxfId="220" priority="310">
      <formula>LEN(TRIM(AG285))=0</formula>
    </cfRule>
  </conditionalFormatting>
  <conditionalFormatting sqref="AG274:AQ274 AG271:AQ271 AG266:AQ269 AG262:AQ264">
    <cfRule type="containsBlanks" dxfId="219" priority="309">
      <formula>LEN(TRIM(AG262))=0</formula>
    </cfRule>
  </conditionalFormatting>
  <conditionalFormatting sqref="AG275:AQ275">
    <cfRule type="containsBlanks" dxfId="218" priority="308">
      <formula>LEN(TRIM(AG275))=0</formula>
    </cfRule>
  </conditionalFormatting>
  <conditionalFormatting sqref="AG217:AQ220">
    <cfRule type="containsBlanks" dxfId="217" priority="306">
      <formula>LEN(TRIM(AG217))=0</formula>
    </cfRule>
  </conditionalFormatting>
  <conditionalFormatting sqref="AG213:AQ215">
    <cfRule type="containsBlanks" dxfId="216" priority="307">
      <formula>LEN(TRIM(AG213))=0</formula>
    </cfRule>
  </conditionalFormatting>
  <conditionalFormatting sqref="AG247:AQ247">
    <cfRule type="containsBlanks" dxfId="215" priority="303">
      <formula>LEN(TRIM(AG247))=0</formula>
    </cfRule>
  </conditionalFormatting>
  <conditionalFormatting sqref="AG246:AQ246">
    <cfRule type="containsBlanks" dxfId="214" priority="302">
      <formula>LEN(TRIM(AG246))=0</formula>
    </cfRule>
  </conditionalFormatting>
  <conditionalFormatting sqref="AG223:AQ224">
    <cfRule type="containsBlanks" dxfId="213" priority="305">
      <formula>LEN(TRIM(AG223))=0</formula>
    </cfRule>
  </conditionalFormatting>
  <conditionalFormatting sqref="AG237:AQ238">
    <cfRule type="containsBlanks" dxfId="212" priority="301">
      <formula>LEN(TRIM(AG237))=0</formula>
    </cfRule>
  </conditionalFormatting>
  <conditionalFormatting sqref="AG13:AQ13">
    <cfRule type="cellIs" dxfId="211" priority="304" operator="notEqual">
      <formula>0</formula>
    </cfRule>
  </conditionalFormatting>
  <conditionalFormatting sqref="AG56:AQ56">
    <cfRule type="containsBlanks" dxfId="210" priority="300">
      <formula>LEN(TRIM(AG56))=0</formula>
    </cfRule>
  </conditionalFormatting>
  <conditionalFormatting sqref="AG49:AQ51">
    <cfRule type="containsBlanks" dxfId="209" priority="299">
      <formula>LEN(TRIM(AG49))=0</formula>
    </cfRule>
  </conditionalFormatting>
  <conditionalFormatting sqref="AG53:AQ55">
    <cfRule type="containsBlanks" dxfId="208" priority="298">
      <formula>LEN(TRIM(AG53))=0</formula>
    </cfRule>
  </conditionalFormatting>
  <conditionalFormatting sqref="AG61:AQ61">
    <cfRule type="containsBlanks" dxfId="207" priority="297">
      <formula>LEN(TRIM(AG61))=0</formula>
    </cfRule>
  </conditionalFormatting>
  <conditionalFormatting sqref="AG62:AQ68">
    <cfRule type="containsBlanks" dxfId="206" priority="296">
      <formula>LEN(TRIM(AG62))=0</formula>
    </cfRule>
  </conditionalFormatting>
  <conditionalFormatting sqref="AG13:AQ13">
    <cfRule type="notContainsBlanks" dxfId="205" priority="295">
      <formula>LEN(TRIM(AG13))&gt;0</formula>
    </cfRule>
  </conditionalFormatting>
  <conditionalFormatting sqref="AG153:AQ153">
    <cfRule type="containsBlanks" dxfId="204" priority="288">
      <formula>LEN(TRIM(AG153))=0</formula>
    </cfRule>
  </conditionalFormatting>
  <conditionalFormatting sqref="AG124:AQ126">
    <cfRule type="containsBlanks" dxfId="203" priority="290">
      <formula>LEN(TRIM(AG124))=0</formula>
    </cfRule>
  </conditionalFormatting>
  <conditionalFormatting sqref="AG127:AQ127">
    <cfRule type="containsBlanks" dxfId="202" priority="289">
      <formula>LEN(TRIM(AG127))=0</formula>
    </cfRule>
  </conditionalFormatting>
  <conditionalFormatting sqref="AG128:AQ128">
    <cfRule type="containsBlanks" dxfId="201" priority="291">
      <formula>LEN(TRIM(AG128))=0</formula>
    </cfRule>
  </conditionalFormatting>
  <conditionalFormatting sqref="AG146:AQ148">
    <cfRule type="containsBlanks" dxfId="200" priority="287">
      <formula>LEN(TRIM(AG146))=0</formula>
    </cfRule>
  </conditionalFormatting>
  <conditionalFormatting sqref="AG150:AQ152">
    <cfRule type="containsBlanks" dxfId="199" priority="286">
      <formula>LEN(TRIM(AG150))=0</formula>
    </cfRule>
  </conditionalFormatting>
  <conditionalFormatting sqref="AG161:AQ161">
    <cfRule type="containsBlanks" dxfId="198" priority="285">
      <formula>LEN(TRIM(AG161))=0</formula>
    </cfRule>
  </conditionalFormatting>
  <conditionalFormatting sqref="AG173:AQ173">
    <cfRule type="containsBlanks" dxfId="197" priority="282">
      <formula>LEN(TRIM(AG173))=0</formula>
    </cfRule>
  </conditionalFormatting>
  <conditionalFormatting sqref="AG158:AQ160">
    <cfRule type="containsBlanks" dxfId="196" priority="284">
      <formula>LEN(TRIM(AG158))=0</formula>
    </cfRule>
  </conditionalFormatting>
  <conditionalFormatting sqref="AG186:AQ186">
    <cfRule type="containsBlanks" dxfId="195" priority="280">
      <formula>LEN(TRIM(AG186))=0</formula>
    </cfRule>
  </conditionalFormatting>
  <conditionalFormatting sqref="AG164:AQ164">
    <cfRule type="containsBlanks" dxfId="194" priority="283">
      <formula>LEN(TRIM(AG164))=0</formula>
    </cfRule>
  </conditionalFormatting>
  <conditionalFormatting sqref="AG179:AQ181">
    <cfRule type="containsBlanks" dxfId="193" priority="279">
      <formula>LEN(TRIM(AG179))=0</formula>
    </cfRule>
  </conditionalFormatting>
  <conditionalFormatting sqref="AG170:AQ172">
    <cfRule type="containsBlanks" dxfId="192" priority="281">
      <formula>LEN(TRIM(AG170))=0</formula>
    </cfRule>
  </conditionalFormatting>
  <conditionalFormatting sqref="AG183:AQ185">
    <cfRule type="containsBlanks" dxfId="191" priority="278">
      <formula>LEN(TRIM(AG183))=0</formula>
    </cfRule>
  </conditionalFormatting>
  <conditionalFormatting sqref="I253:J253">
    <cfRule type="containsBlanks" dxfId="190" priority="275">
      <formula>LEN(TRIM(I253))=0</formula>
    </cfRule>
  </conditionalFormatting>
  <conditionalFormatting sqref="I254:S254">
    <cfRule type="containsBlanks" dxfId="189" priority="271">
      <formula>LEN(TRIM(I254))=0</formula>
    </cfRule>
  </conditionalFormatting>
  <conditionalFormatting sqref="H254 T254 AF254">
    <cfRule type="containsBlanks" dxfId="188" priority="272">
      <formula>LEN(TRIM(H254))=0</formula>
    </cfRule>
  </conditionalFormatting>
  <conditionalFormatting sqref="H253 T253 AF253">
    <cfRule type="containsBlanks" dxfId="187" priority="274">
      <formula>LEN(TRIM(H253))=0</formula>
    </cfRule>
  </conditionalFormatting>
  <conditionalFormatting sqref="K253:S253">
    <cfRule type="containsBlanks" dxfId="186" priority="273">
      <formula>LEN(TRIM(K253))=0</formula>
    </cfRule>
  </conditionalFormatting>
  <conditionalFormatting sqref="U254:AE254">
    <cfRule type="containsBlanks" dxfId="185" priority="268">
      <formula>LEN(TRIM(U254))=0</formula>
    </cfRule>
  </conditionalFormatting>
  <conditionalFormatting sqref="U253:V253">
    <cfRule type="containsBlanks" dxfId="184" priority="270">
      <formula>LEN(TRIM(U253))=0</formula>
    </cfRule>
  </conditionalFormatting>
  <conditionalFormatting sqref="W253:AE253">
    <cfRule type="containsBlanks" dxfId="183" priority="269">
      <formula>LEN(TRIM(W253))=0</formula>
    </cfRule>
  </conditionalFormatting>
  <conditionalFormatting sqref="AG254:AQ254">
    <cfRule type="containsBlanks" dxfId="182" priority="265">
      <formula>LEN(TRIM(AG254))=0</formula>
    </cfRule>
  </conditionalFormatting>
  <conditionalFormatting sqref="AG253:AH253">
    <cfRule type="containsBlanks" dxfId="181" priority="267">
      <formula>LEN(TRIM(AG253))=0</formula>
    </cfRule>
  </conditionalFormatting>
  <conditionalFormatting sqref="AI253:AQ253">
    <cfRule type="containsBlanks" dxfId="180" priority="266">
      <formula>LEN(TRIM(AI253))=0</formula>
    </cfRule>
  </conditionalFormatting>
  <conditionalFormatting sqref="T132 AF132">
    <cfRule type="containsBlanks" dxfId="179" priority="263">
      <formula>LEN(TRIM(T132))=0</formula>
    </cfRule>
  </conditionalFormatting>
  <conditionalFormatting sqref="I132:S132">
    <cfRule type="containsBlanks" dxfId="178" priority="264">
      <formula>LEN(TRIM(I132))=0</formula>
    </cfRule>
  </conditionalFormatting>
  <conditionalFormatting sqref="U132:AE132">
    <cfRule type="containsBlanks" dxfId="177" priority="262">
      <formula>LEN(TRIM(U132))=0</formula>
    </cfRule>
  </conditionalFormatting>
  <conditionalFormatting sqref="AG132:AQ132">
    <cfRule type="containsBlanks" dxfId="176" priority="261">
      <formula>LEN(TRIM(AG132))=0</formula>
    </cfRule>
  </conditionalFormatting>
  <conditionalFormatting sqref="I81:S81 AF81">
    <cfRule type="containsBlanks" dxfId="175" priority="260">
      <formula>LEN(TRIM(I81))=0</formula>
    </cfRule>
  </conditionalFormatting>
  <conditionalFormatting sqref="I74:S76 AF74:AF76">
    <cfRule type="containsBlanks" dxfId="174" priority="259">
      <formula>LEN(TRIM(I74))=0</formula>
    </cfRule>
  </conditionalFormatting>
  <conditionalFormatting sqref="I78:S80">
    <cfRule type="containsBlanks" dxfId="173" priority="258">
      <formula>LEN(TRIM(I78))=0</formula>
    </cfRule>
  </conditionalFormatting>
  <conditionalFormatting sqref="AF78:AF80">
    <cfRule type="containsBlanks" dxfId="172" priority="257">
      <formula>LEN(TRIM(AF78))=0</formula>
    </cfRule>
  </conditionalFormatting>
  <conditionalFormatting sqref="U81:AE81">
    <cfRule type="containsBlanks" dxfId="171" priority="252">
      <formula>LEN(TRIM(U81))=0</formula>
    </cfRule>
  </conditionalFormatting>
  <conditionalFormatting sqref="U74:AE76">
    <cfRule type="containsBlanks" dxfId="170" priority="251">
      <formula>LEN(TRIM(U74))=0</formula>
    </cfRule>
  </conditionalFormatting>
  <conditionalFormatting sqref="U78:AE80">
    <cfRule type="containsBlanks" dxfId="169" priority="250">
      <formula>LEN(TRIM(U78))=0</formula>
    </cfRule>
  </conditionalFormatting>
  <conditionalFormatting sqref="AG81:AQ81">
    <cfRule type="containsBlanks" dxfId="168" priority="247">
      <formula>LEN(TRIM(AG81))=0</formula>
    </cfRule>
  </conditionalFormatting>
  <conditionalFormatting sqref="AG74:AQ76">
    <cfRule type="containsBlanks" dxfId="167" priority="246">
      <formula>LEN(TRIM(AG74))=0</formula>
    </cfRule>
  </conditionalFormatting>
  <conditionalFormatting sqref="AG78:AQ80">
    <cfRule type="containsBlanks" dxfId="166" priority="245">
      <formula>LEN(TRIM(AG78))=0</formula>
    </cfRule>
  </conditionalFormatting>
  <conditionalFormatting sqref="I58:S58">
    <cfRule type="containsBlanks" dxfId="165" priority="242">
      <formula>LEN(TRIM(I58))=0</formula>
    </cfRule>
  </conditionalFormatting>
  <conditionalFormatting sqref="T58 AF58">
    <cfRule type="containsBlanks" dxfId="164" priority="241">
      <formula>LEN(TRIM(T58))=0</formula>
    </cfRule>
  </conditionalFormatting>
  <conditionalFormatting sqref="U58:AE58">
    <cfRule type="containsBlanks" dxfId="163" priority="238">
      <formula>LEN(TRIM(U58))=0</formula>
    </cfRule>
  </conditionalFormatting>
  <conditionalFormatting sqref="AG58:AQ58">
    <cfRule type="containsBlanks" dxfId="162" priority="237">
      <formula>LEN(TRIM(AG58))=0</formula>
    </cfRule>
  </conditionalFormatting>
  <conditionalFormatting sqref="I136:S136 AF136">
    <cfRule type="containsBlanks" dxfId="161" priority="236">
      <formula>LEN(TRIM(I136))=0</formula>
    </cfRule>
  </conditionalFormatting>
  <conditionalFormatting sqref="U136:AE136">
    <cfRule type="containsBlanks" dxfId="160" priority="235">
      <formula>LEN(TRIM(U136))=0</formula>
    </cfRule>
  </conditionalFormatting>
  <conditionalFormatting sqref="AG136:AQ136">
    <cfRule type="containsBlanks" dxfId="159" priority="234">
      <formula>LEN(TRIM(AG136))=0</formula>
    </cfRule>
  </conditionalFormatting>
  <conditionalFormatting sqref="AG257:AI257 AO257:AQ257">
    <cfRule type="containsText" dxfId="158" priority="225" operator="containsText" text="Ime i prezime, funkcija">
      <formula>NOT(ISERROR(SEARCH("Ime i prezime, funkcija",AG257)))</formula>
    </cfRule>
  </conditionalFormatting>
  <conditionalFormatting sqref="I43:S44 I37:S41 I34:S34 I32:S32 I29:S30 I24:S27 I20:S22">
    <cfRule type="containsBlanks" dxfId="157" priority="221">
      <formula>LEN(TRIM(I20))=0</formula>
    </cfRule>
  </conditionalFormatting>
  <conditionalFormatting sqref="U24:AE24">
    <cfRule type="containsBlanks" dxfId="156" priority="206">
      <formula>LEN(TRIM(U24))=0</formula>
    </cfRule>
  </conditionalFormatting>
  <conditionalFormatting sqref="U44:AE44">
    <cfRule type="containsBlanks" dxfId="155" priority="192">
      <formula>LEN(TRIM(U44))=0</formula>
    </cfRule>
  </conditionalFormatting>
  <conditionalFormatting sqref="U20:AE20">
    <cfRule type="containsBlanks" dxfId="154" priority="209">
      <formula>LEN(TRIM(U20))=0</formula>
    </cfRule>
  </conditionalFormatting>
  <conditionalFormatting sqref="U21:AE21">
    <cfRule type="containsBlanks" dxfId="153" priority="208">
      <formula>LEN(TRIM(U21))=0</formula>
    </cfRule>
  </conditionalFormatting>
  <conditionalFormatting sqref="U22:AE22">
    <cfRule type="containsBlanks" dxfId="152" priority="207">
      <formula>LEN(TRIM(U22))=0</formula>
    </cfRule>
  </conditionalFormatting>
  <conditionalFormatting sqref="U25:AE25">
    <cfRule type="containsBlanks" dxfId="151" priority="205">
      <formula>LEN(TRIM(U25))=0</formula>
    </cfRule>
  </conditionalFormatting>
  <conditionalFormatting sqref="U26:AE26">
    <cfRule type="containsBlanks" dxfId="150" priority="204">
      <formula>LEN(TRIM(U26))=0</formula>
    </cfRule>
  </conditionalFormatting>
  <conditionalFormatting sqref="U43:AE43">
    <cfRule type="containsBlanks" dxfId="149" priority="191">
      <formula>LEN(TRIM(U43))=0</formula>
    </cfRule>
  </conditionalFormatting>
  <conditionalFormatting sqref="U27:AE27">
    <cfRule type="containsBlanks" dxfId="148" priority="203">
      <formula>LEN(TRIM(U27))=0</formula>
    </cfRule>
  </conditionalFormatting>
  <conditionalFormatting sqref="U29:AE29">
    <cfRule type="containsBlanks" dxfId="147" priority="202">
      <formula>LEN(TRIM(U29))=0</formula>
    </cfRule>
  </conditionalFormatting>
  <conditionalFormatting sqref="U30:AE30">
    <cfRule type="containsBlanks" dxfId="146" priority="201">
      <formula>LEN(TRIM(U30))=0</formula>
    </cfRule>
  </conditionalFormatting>
  <conditionalFormatting sqref="U32:AE32">
    <cfRule type="containsBlanks" dxfId="145" priority="200">
      <formula>LEN(TRIM(U32))=0</formula>
    </cfRule>
  </conditionalFormatting>
  <conditionalFormatting sqref="U34:AE34">
    <cfRule type="containsBlanks" dxfId="144" priority="199">
      <formula>LEN(TRIM(U34))=0</formula>
    </cfRule>
  </conditionalFormatting>
  <conditionalFormatting sqref="U37:AE37">
    <cfRule type="containsBlanks" dxfId="143" priority="198">
      <formula>LEN(TRIM(U37))=0</formula>
    </cfRule>
  </conditionalFormatting>
  <conditionalFormatting sqref="U38:AE38">
    <cfRule type="containsBlanks" dxfId="142" priority="197">
      <formula>LEN(TRIM(U38))=0</formula>
    </cfRule>
  </conditionalFormatting>
  <conditionalFormatting sqref="U39:AE39">
    <cfRule type="containsBlanks" dxfId="141" priority="196">
      <formula>LEN(TRIM(U39))=0</formula>
    </cfRule>
  </conditionalFormatting>
  <conditionalFormatting sqref="U41:AE41">
    <cfRule type="containsBlanks" dxfId="140" priority="195">
      <formula>LEN(TRIM(U41))=0</formula>
    </cfRule>
  </conditionalFormatting>
  <conditionalFormatting sqref="U40:AE40">
    <cfRule type="containsBlanks" dxfId="139" priority="194">
      <formula>LEN(TRIM(U40))=0</formula>
    </cfRule>
  </conditionalFormatting>
  <conditionalFormatting sqref="I105:S105">
    <cfRule type="containsBlanks" dxfId="138" priority="190">
      <formula>LEN(TRIM(I105))=0</formula>
    </cfRule>
  </conditionalFormatting>
  <conditionalFormatting sqref="I98:S100">
    <cfRule type="containsBlanks" dxfId="137" priority="189">
      <formula>LEN(TRIM(I98))=0</formula>
    </cfRule>
  </conditionalFormatting>
  <conditionalFormatting sqref="I102:S104">
    <cfRule type="containsBlanks" dxfId="136" priority="188">
      <formula>LEN(TRIM(I102))=0</formula>
    </cfRule>
  </conditionalFormatting>
  <conditionalFormatting sqref="I93:S93">
    <cfRule type="containsBlanks" dxfId="135" priority="179">
      <formula>LEN(TRIM(I93))=0</formula>
    </cfRule>
  </conditionalFormatting>
  <conditionalFormatting sqref="I86:S88">
    <cfRule type="containsBlanks" dxfId="134" priority="178">
      <formula>LEN(TRIM(I86))=0</formula>
    </cfRule>
  </conditionalFormatting>
  <conditionalFormatting sqref="I90:S92">
    <cfRule type="containsBlanks" dxfId="133" priority="177">
      <formula>LEN(TRIM(I90))=0</formula>
    </cfRule>
  </conditionalFormatting>
  <conditionalFormatting sqref="I117:S117">
    <cfRule type="containsBlanks" dxfId="132" priority="168">
      <formula>LEN(TRIM(I117))=0</formula>
    </cfRule>
  </conditionalFormatting>
  <conditionalFormatting sqref="I110:S112">
    <cfRule type="containsBlanks" dxfId="131" priority="167">
      <formula>LEN(TRIM(I110))=0</formula>
    </cfRule>
  </conditionalFormatting>
  <conditionalFormatting sqref="I114:S116">
    <cfRule type="containsBlanks" dxfId="130" priority="166">
      <formula>LEN(TRIM(I114))=0</formula>
    </cfRule>
  </conditionalFormatting>
  <conditionalFormatting sqref="AF20">
    <cfRule type="containsBlanks" dxfId="129" priority="157">
      <formula>LEN(TRIM(AF20))=0</formula>
    </cfRule>
  </conditionalFormatting>
  <conditionalFormatting sqref="AG20:AQ20">
    <cfRule type="containsBlanks" dxfId="128" priority="156">
      <formula>LEN(TRIM(AG20))=0</formula>
    </cfRule>
  </conditionalFormatting>
  <conditionalFormatting sqref="AF21">
    <cfRule type="containsBlanks" dxfId="127" priority="155">
      <formula>LEN(TRIM(AF21))=0</formula>
    </cfRule>
  </conditionalFormatting>
  <conditionalFormatting sqref="AG21:AQ21">
    <cfRule type="containsBlanks" dxfId="126" priority="154">
      <formula>LEN(TRIM(AG21))=0</formula>
    </cfRule>
  </conditionalFormatting>
  <conditionalFormatting sqref="AF22">
    <cfRule type="containsBlanks" dxfId="125" priority="153">
      <formula>LEN(TRIM(AF22))=0</formula>
    </cfRule>
  </conditionalFormatting>
  <conditionalFormatting sqref="AG22:AQ22">
    <cfRule type="containsBlanks" dxfId="124" priority="152">
      <formula>LEN(TRIM(AG22))=0</formula>
    </cfRule>
  </conditionalFormatting>
  <conditionalFormatting sqref="AF24">
    <cfRule type="containsBlanks" dxfId="123" priority="149">
      <formula>LEN(TRIM(AF24))=0</formula>
    </cfRule>
  </conditionalFormatting>
  <conditionalFormatting sqref="AG24:AQ24">
    <cfRule type="containsBlanks" dxfId="122" priority="148">
      <formula>LEN(TRIM(AG24))=0</formula>
    </cfRule>
  </conditionalFormatting>
  <conditionalFormatting sqref="AF25">
    <cfRule type="containsBlanks" dxfId="121" priority="147">
      <formula>LEN(TRIM(AF25))=0</formula>
    </cfRule>
  </conditionalFormatting>
  <conditionalFormatting sqref="AG25:AQ25">
    <cfRule type="containsBlanks" dxfId="120" priority="146">
      <formula>LEN(TRIM(AG25))=0</formula>
    </cfRule>
  </conditionalFormatting>
  <conditionalFormatting sqref="AF26">
    <cfRule type="containsBlanks" dxfId="119" priority="145">
      <formula>LEN(TRIM(AF26))=0</formula>
    </cfRule>
  </conditionalFormatting>
  <conditionalFormatting sqref="AG26:AQ26">
    <cfRule type="containsBlanks" dxfId="118" priority="144">
      <formula>LEN(TRIM(AG26))=0</formula>
    </cfRule>
  </conditionalFormatting>
  <conditionalFormatting sqref="AF27">
    <cfRule type="containsBlanks" dxfId="117" priority="143">
      <formula>LEN(TRIM(AF27))=0</formula>
    </cfRule>
  </conditionalFormatting>
  <conditionalFormatting sqref="AG27:AQ27">
    <cfRule type="containsBlanks" dxfId="116" priority="142">
      <formula>LEN(TRIM(AG27))=0</formula>
    </cfRule>
  </conditionalFormatting>
  <conditionalFormatting sqref="AF29">
    <cfRule type="containsBlanks" dxfId="115" priority="141">
      <formula>LEN(TRIM(AF29))=0</formula>
    </cfRule>
  </conditionalFormatting>
  <conditionalFormatting sqref="AG29:AQ29">
    <cfRule type="containsBlanks" dxfId="114" priority="140">
      <formula>LEN(TRIM(AG29))=0</formula>
    </cfRule>
  </conditionalFormatting>
  <conditionalFormatting sqref="AF30">
    <cfRule type="containsBlanks" dxfId="113" priority="139">
      <formula>LEN(TRIM(AF30))=0</formula>
    </cfRule>
  </conditionalFormatting>
  <conditionalFormatting sqref="AG30:AQ30">
    <cfRule type="containsBlanks" dxfId="112" priority="138">
      <formula>LEN(TRIM(AG30))=0</formula>
    </cfRule>
  </conditionalFormatting>
  <conditionalFormatting sqref="AF32">
    <cfRule type="containsBlanks" dxfId="111" priority="137">
      <formula>LEN(TRIM(AF32))=0</formula>
    </cfRule>
  </conditionalFormatting>
  <conditionalFormatting sqref="AG32:AQ32">
    <cfRule type="containsBlanks" dxfId="110" priority="136">
      <formula>LEN(TRIM(AG32))=0</formula>
    </cfRule>
  </conditionalFormatting>
  <conditionalFormatting sqref="AF34">
    <cfRule type="containsBlanks" dxfId="109" priority="135">
      <formula>LEN(TRIM(AF34))=0</formula>
    </cfRule>
  </conditionalFormatting>
  <conditionalFormatting sqref="AG34:AQ34">
    <cfRule type="containsBlanks" dxfId="108" priority="134">
      <formula>LEN(TRIM(AG34))=0</formula>
    </cfRule>
  </conditionalFormatting>
  <conditionalFormatting sqref="AF37">
    <cfRule type="containsBlanks" dxfId="107" priority="133">
      <formula>LEN(TRIM(AF37))=0</formula>
    </cfRule>
  </conditionalFormatting>
  <conditionalFormatting sqref="AG37:AQ37">
    <cfRule type="containsBlanks" dxfId="106" priority="132">
      <formula>LEN(TRIM(AG37))=0</formula>
    </cfRule>
  </conditionalFormatting>
  <conditionalFormatting sqref="AF38">
    <cfRule type="containsBlanks" dxfId="105" priority="131">
      <formula>LEN(TRIM(AF38))=0</formula>
    </cfRule>
  </conditionalFormatting>
  <conditionalFormatting sqref="AG38:AQ38">
    <cfRule type="containsBlanks" dxfId="104" priority="130">
      <formula>LEN(TRIM(AG38))=0</formula>
    </cfRule>
  </conditionalFormatting>
  <conditionalFormatting sqref="AF39">
    <cfRule type="containsBlanks" dxfId="103" priority="129">
      <formula>LEN(TRIM(AF39))=0</formula>
    </cfRule>
  </conditionalFormatting>
  <conditionalFormatting sqref="AG39:AQ39">
    <cfRule type="containsBlanks" dxfId="102" priority="128">
      <formula>LEN(TRIM(AG39))=0</formula>
    </cfRule>
  </conditionalFormatting>
  <conditionalFormatting sqref="AF40">
    <cfRule type="containsBlanks" dxfId="101" priority="127">
      <formula>LEN(TRIM(AF40))=0</formula>
    </cfRule>
  </conditionalFormatting>
  <conditionalFormatting sqref="AG40:AQ40">
    <cfRule type="containsBlanks" dxfId="100" priority="126">
      <formula>LEN(TRIM(AG40))=0</formula>
    </cfRule>
  </conditionalFormatting>
  <conditionalFormatting sqref="AF41">
    <cfRule type="containsBlanks" dxfId="99" priority="125">
      <formula>LEN(TRIM(AF41))=0</formula>
    </cfRule>
  </conditionalFormatting>
  <conditionalFormatting sqref="AG41:AQ41">
    <cfRule type="containsBlanks" dxfId="98" priority="124">
      <formula>LEN(TRIM(AG41))=0</formula>
    </cfRule>
  </conditionalFormatting>
  <conditionalFormatting sqref="AF43">
    <cfRule type="containsBlanks" dxfId="97" priority="123">
      <formula>LEN(TRIM(AF43))=0</formula>
    </cfRule>
  </conditionalFormatting>
  <conditionalFormatting sqref="AG43:AQ43">
    <cfRule type="containsBlanks" dxfId="96" priority="122">
      <formula>LEN(TRIM(AG43))=0</formula>
    </cfRule>
  </conditionalFormatting>
  <conditionalFormatting sqref="AF44">
    <cfRule type="containsBlanks" dxfId="95" priority="121">
      <formula>LEN(TRIM(AF44))=0</formula>
    </cfRule>
  </conditionalFormatting>
  <conditionalFormatting sqref="AG44:AQ44">
    <cfRule type="containsBlanks" dxfId="94" priority="120">
      <formula>LEN(TRIM(AG44))=0</formula>
    </cfRule>
  </conditionalFormatting>
  <conditionalFormatting sqref="I194:S194">
    <cfRule type="containsBlanks" dxfId="93" priority="119">
      <formula>LEN(TRIM(I194))=0</formula>
    </cfRule>
  </conditionalFormatting>
  <conditionalFormatting sqref="I191:S193">
    <cfRule type="containsBlanks" dxfId="92" priority="118">
      <formula>LEN(TRIM(I191))=0</formula>
    </cfRule>
  </conditionalFormatting>
  <conditionalFormatting sqref="I206:S206">
    <cfRule type="containsBlanks" dxfId="91" priority="111">
      <formula>LEN(TRIM(I206))=0</formula>
    </cfRule>
  </conditionalFormatting>
  <conditionalFormatting sqref="I203:S205">
    <cfRule type="containsBlanks" dxfId="90" priority="110">
      <formula>LEN(TRIM(I203))=0</formula>
    </cfRule>
  </conditionalFormatting>
  <conditionalFormatting sqref="I199:S201">
    <cfRule type="containsBlanks" dxfId="89" priority="103">
      <formula>LEN(TRIM(I199))=0</formula>
    </cfRule>
  </conditionalFormatting>
  <conditionalFormatting sqref="AF87:AF88">
    <cfRule type="containsBlanks" dxfId="88" priority="97">
      <formula>LEN(TRIM(AF87))=0</formula>
    </cfRule>
  </conditionalFormatting>
  <conditionalFormatting sqref="AF86">
    <cfRule type="containsBlanks" dxfId="87" priority="90">
      <formula>LEN(TRIM(AF86))=0</formula>
    </cfRule>
  </conditionalFormatting>
  <conditionalFormatting sqref="AG86:AQ88">
    <cfRule type="containsBlanks" dxfId="86" priority="89">
      <formula>LEN(TRIM(AG86))=0</formula>
    </cfRule>
  </conditionalFormatting>
  <conditionalFormatting sqref="AG90:AQ93">
    <cfRule type="containsBlanks" dxfId="85" priority="88">
      <formula>LEN(TRIM(AG90))=0</formula>
    </cfRule>
  </conditionalFormatting>
  <conditionalFormatting sqref="AF91:AF92">
    <cfRule type="containsBlanks" dxfId="84" priority="87">
      <formula>LEN(TRIM(AF91))=0</formula>
    </cfRule>
  </conditionalFormatting>
  <conditionalFormatting sqref="AF90">
    <cfRule type="containsBlanks" dxfId="83" priority="86">
      <formula>LEN(TRIM(AF90))=0</formula>
    </cfRule>
  </conditionalFormatting>
  <conditionalFormatting sqref="AF93">
    <cfRule type="containsBlanks" dxfId="82" priority="85">
      <formula>LEN(TRIM(AF93))=0</formula>
    </cfRule>
  </conditionalFormatting>
  <conditionalFormatting sqref="U86:AE86">
    <cfRule type="containsBlanks" dxfId="81" priority="84">
      <formula>LEN(TRIM(U86))=0</formula>
    </cfRule>
  </conditionalFormatting>
  <conditionalFormatting sqref="U87:AE87">
    <cfRule type="containsBlanks" dxfId="80" priority="83">
      <formula>LEN(TRIM(U87))=0</formula>
    </cfRule>
  </conditionalFormatting>
  <conditionalFormatting sqref="U88:AE88">
    <cfRule type="containsBlanks" dxfId="79" priority="82">
      <formula>LEN(TRIM(U88))=0</formula>
    </cfRule>
  </conditionalFormatting>
  <conditionalFormatting sqref="U90:AE90">
    <cfRule type="containsBlanks" dxfId="78" priority="81">
      <formula>LEN(TRIM(U90))=0</formula>
    </cfRule>
  </conditionalFormatting>
  <conditionalFormatting sqref="U91:AE91">
    <cfRule type="containsBlanks" dxfId="77" priority="80">
      <formula>LEN(TRIM(U91))=0</formula>
    </cfRule>
  </conditionalFormatting>
  <conditionalFormatting sqref="U92:AE92">
    <cfRule type="containsBlanks" dxfId="76" priority="79">
      <formula>LEN(TRIM(U92))=0</formula>
    </cfRule>
  </conditionalFormatting>
  <conditionalFormatting sqref="U93:AE93">
    <cfRule type="containsBlanks" dxfId="75" priority="78">
      <formula>LEN(TRIM(U93))=0</formula>
    </cfRule>
  </conditionalFormatting>
  <conditionalFormatting sqref="U98:AE98">
    <cfRule type="containsBlanks" dxfId="74" priority="77">
      <formula>LEN(TRIM(U98))=0</formula>
    </cfRule>
  </conditionalFormatting>
  <conditionalFormatting sqref="U99:AE99">
    <cfRule type="containsBlanks" dxfId="73" priority="76">
      <formula>LEN(TRIM(U99))=0</formula>
    </cfRule>
  </conditionalFormatting>
  <conditionalFormatting sqref="U100:AE100">
    <cfRule type="containsBlanks" dxfId="72" priority="75">
      <formula>LEN(TRIM(U100))=0</formula>
    </cfRule>
  </conditionalFormatting>
  <conditionalFormatting sqref="U102:AE102">
    <cfRule type="containsBlanks" dxfId="71" priority="74">
      <formula>LEN(TRIM(U102))=0</formula>
    </cfRule>
  </conditionalFormatting>
  <conditionalFormatting sqref="U103:AE103">
    <cfRule type="containsBlanks" dxfId="70" priority="73">
      <formula>LEN(TRIM(U103))=0</formula>
    </cfRule>
  </conditionalFormatting>
  <conditionalFormatting sqref="U104:AE104">
    <cfRule type="containsBlanks" dxfId="69" priority="72">
      <formula>LEN(TRIM(U104))=0</formula>
    </cfRule>
  </conditionalFormatting>
  <conditionalFormatting sqref="U105:AE105">
    <cfRule type="containsBlanks" dxfId="68" priority="71">
      <formula>LEN(TRIM(U105))=0</formula>
    </cfRule>
  </conditionalFormatting>
  <conditionalFormatting sqref="U110:AE110">
    <cfRule type="containsBlanks" dxfId="67" priority="70">
      <formula>LEN(TRIM(U110))=0</formula>
    </cfRule>
  </conditionalFormatting>
  <conditionalFormatting sqref="U111:AE111">
    <cfRule type="containsBlanks" dxfId="66" priority="69">
      <formula>LEN(TRIM(U111))=0</formula>
    </cfRule>
  </conditionalFormatting>
  <conditionalFormatting sqref="U112:AE112">
    <cfRule type="containsBlanks" dxfId="65" priority="68">
      <formula>LEN(TRIM(U112))=0</formula>
    </cfRule>
  </conditionalFormatting>
  <conditionalFormatting sqref="U114:AE114">
    <cfRule type="containsBlanks" dxfId="64" priority="67">
      <formula>LEN(TRIM(U114))=0</formula>
    </cfRule>
  </conditionalFormatting>
  <conditionalFormatting sqref="U115:AE115">
    <cfRule type="containsBlanks" dxfId="63" priority="66">
      <formula>LEN(TRIM(U115))=0</formula>
    </cfRule>
  </conditionalFormatting>
  <conditionalFormatting sqref="U116:AE116">
    <cfRule type="containsBlanks" dxfId="62" priority="65">
      <formula>LEN(TRIM(U116))=0</formula>
    </cfRule>
  </conditionalFormatting>
  <conditionalFormatting sqref="U117:AE117">
    <cfRule type="containsBlanks" dxfId="61" priority="64">
      <formula>LEN(TRIM(U117))=0</formula>
    </cfRule>
  </conditionalFormatting>
  <conditionalFormatting sqref="U124:AE128">
    <cfRule type="containsBlanks" dxfId="60" priority="63">
      <formula>LEN(TRIM(U124))=0</formula>
    </cfRule>
  </conditionalFormatting>
  <conditionalFormatting sqref="U191:AE194">
    <cfRule type="containsBlanks" dxfId="59" priority="62">
      <formula>LEN(TRIM(U191))=0</formula>
    </cfRule>
  </conditionalFormatting>
  <conditionalFormatting sqref="U199:AE201">
    <cfRule type="containsBlanks" dxfId="58" priority="61">
      <formula>LEN(TRIM(U199))=0</formula>
    </cfRule>
  </conditionalFormatting>
  <conditionalFormatting sqref="U203:AE206">
    <cfRule type="containsBlanks" dxfId="57" priority="60">
      <formula>LEN(TRIM(U203))=0</formula>
    </cfRule>
  </conditionalFormatting>
  <conditionalFormatting sqref="T191:T194">
    <cfRule type="containsBlanks" dxfId="56" priority="59">
      <formula>LEN(TRIM(T191))=0</formula>
    </cfRule>
  </conditionalFormatting>
  <conditionalFormatting sqref="T199:T201">
    <cfRule type="containsBlanks" dxfId="55" priority="58">
      <formula>LEN(TRIM(T199))=0</formula>
    </cfRule>
  </conditionalFormatting>
  <conditionalFormatting sqref="T203:T206">
    <cfRule type="containsBlanks" dxfId="54" priority="57">
      <formula>LEN(TRIM(T203))=0</formula>
    </cfRule>
  </conditionalFormatting>
  <conditionalFormatting sqref="AG98:AQ100">
    <cfRule type="containsBlanks" dxfId="53" priority="56">
      <formula>LEN(TRIM(AG98))=0</formula>
    </cfRule>
  </conditionalFormatting>
  <conditionalFormatting sqref="AF98:AF100">
    <cfRule type="containsBlanks" dxfId="52" priority="55">
      <formula>LEN(TRIM(AF98))=0</formula>
    </cfRule>
  </conditionalFormatting>
  <conditionalFormatting sqref="AG102:AQ105">
    <cfRule type="containsBlanks" dxfId="51" priority="54">
      <formula>LEN(TRIM(AG102))=0</formula>
    </cfRule>
  </conditionalFormatting>
  <conditionalFormatting sqref="AF102:AF105">
    <cfRule type="containsBlanks" dxfId="50" priority="53">
      <formula>LEN(TRIM(AF102))=0</formula>
    </cfRule>
  </conditionalFormatting>
  <conditionalFormatting sqref="AG110:AQ110">
    <cfRule type="containsBlanks" dxfId="49" priority="52">
      <formula>LEN(TRIM(AG110))=0</formula>
    </cfRule>
  </conditionalFormatting>
  <conditionalFormatting sqref="AF110">
    <cfRule type="containsBlanks" dxfId="48" priority="51">
      <formula>LEN(TRIM(AF110))=0</formula>
    </cfRule>
  </conditionalFormatting>
  <conditionalFormatting sqref="AG111:AQ111">
    <cfRule type="containsBlanks" dxfId="47" priority="50">
      <formula>LEN(TRIM(AG111))=0</formula>
    </cfRule>
  </conditionalFormatting>
  <conditionalFormatting sqref="AF111">
    <cfRule type="containsBlanks" dxfId="46" priority="49">
      <formula>LEN(TRIM(AF111))=0</formula>
    </cfRule>
  </conditionalFormatting>
  <conditionalFormatting sqref="AG112:AQ112">
    <cfRule type="containsBlanks" dxfId="45" priority="48">
      <formula>LEN(TRIM(AG112))=0</formula>
    </cfRule>
  </conditionalFormatting>
  <conditionalFormatting sqref="AF112">
    <cfRule type="containsBlanks" dxfId="44" priority="47">
      <formula>LEN(TRIM(AF112))=0</formula>
    </cfRule>
  </conditionalFormatting>
  <conditionalFormatting sqref="AF114">
    <cfRule type="containsBlanks" dxfId="43" priority="46">
      <formula>LEN(TRIM(AF114))=0</formula>
    </cfRule>
  </conditionalFormatting>
  <conditionalFormatting sqref="AG114:AQ114">
    <cfRule type="containsBlanks" dxfId="42" priority="45">
      <formula>LEN(TRIM(AG114))=0</formula>
    </cfRule>
  </conditionalFormatting>
  <conditionalFormatting sqref="AF115">
    <cfRule type="containsBlanks" dxfId="41" priority="44">
      <formula>LEN(TRIM(AF115))=0</formula>
    </cfRule>
  </conditionalFormatting>
  <conditionalFormatting sqref="AG115:AQ115">
    <cfRule type="containsBlanks" dxfId="40" priority="43">
      <formula>LEN(TRIM(AG115))=0</formula>
    </cfRule>
  </conditionalFormatting>
  <conditionalFormatting sqref="AF116">
    <cfRule type="containsBlanks" dxfId="39" priority="42">
      <formula>LEN(TRIM(AF116))=0</formula>
    </cfRule>
  </conditionalFormatting>
  <conditionalFormatting sqref="AG116:AQ116">
    <cfRule type="containsBlanks" dxfId="38" priority="41">
      <formula>LEN(TRIM(AG116))=0</formula>
    </cfRule>
  </conditionalFormatting>
  <conditionalFormatting sqref="AF117">
    <cfRule type="containsBlanks" dxfId="37" priority="40">
      <formula>LEN(TRIM(AF117))=0</formula>
    </cfRule>
  </conditionalFormatting>
  <conditionalFormatting sqref="AG117:AQ117">
    <cfRule type="containsBlanks" dxfId="36" priority="39">
      <formula>LEN(TRIM(AG117))=0</formula>
    </cfRule>
  </conditionalFormatting>
  <conditionalFormatting sqref="AF190">
    <cfRule type="containsBlanks" dxfId="35" priority="36">
      <formula>LEN(TRIM(AF190))=0</formula>
    </cfRule>
  </conditionalFormatting>
  <conditionalFormatting sqref="AG190:AQ190">
    <cfRule type="containsBlanks" dxfId="34" priority="35">
      <formula>LEN(TRIM(AG190))=0</formula>
    </cfRule>
  </conditionalFormatting>
  <conditionalFormatting sqref="AF191">
    <cfRule type="containsBlanks" dxfId="33" priority="34">
      <formula>LEN(TRIM(AF191))=0</formula>
    </cfRule>
  </conditionalFormatting>
  <conditionalFormatting sqref="AG191:AQ191">
    <cfRule type="containsBlanks" dxfId="32" priority="33">
      <formula>LEN(TRIM(AG191))=0</formula>
    </cfRule>
  </conditionalFormatting>
  <conditionalFormatting sqref="AF192">
    <cfRule type="containsBlanks" dxfId="31" priority="32">
      <formula>LEN(TRIM(AF192))=0</formula>
    </cfRule>
  </conditionalFormatting>
  <conditionalFormatting sqref="AG192:AQ192">
    <cfRule type="containsBlanks" dxfId="30" priority="31">
      <formula>LEN(TRIM(AG192))=0</formula>
    </cfRule>
  </conditionalFormatting>
  <conditionalFormatting sqref="AF193">
    <cfRule type="containsBlanks" dxfId="29" priority="30">
      <formula>LEN(TRIM(AF193))=0</formula>
    </cfRule>
  </conditionalFormatting>
  <conditionalFormatting sqref="AG193:AQ193">
    <cfRule type="containsBlanks" dxfId="28" priority="29">
      <formula>LEN(TRIM(AG193))=0</formula>
    </cfRule>
  </conditionalFormatting>
  <conditionalFormatting sqref="AF194">
    <cfRule type="containsBlanks" dxfId="27" priority="28">
      <formula>LEN(TRIM(AF194))=0</formula>
    </cfRule>
  </conditionalFormatting>
  <conditionalFormatting sqref="AG194:AQ194">
    <cfRule type="containsBlanks" dxfId="26" priority="27">
      <formula>LEN(TRIM(AG194))=0</formula>
    </cfRule>
  </conditionalFormatting>
  <conditionalFormatting sqref="AF199">
    <cfRule type="containsBlanks" dxfId="25" priority="26">
      <formula>LEN(TRIM(AF199))=0</formula>
    </cfRule>
  </conditionalFormatting>
  <conditionalFormatting sqref="AG199:AQ199">
    <cfRule type="containsBlanks" dxfId="24" priority="25">
      <formula>LEN(TRIM(AG199))=0</formula>
    </cfRule>
  </conditionalFormatting>
  <conditionalFormatting sqref="AF200">
    <cfRule type="containsBlanks" dxfId="23" priority="24">
      <formula>LEN(TRIM(AF200))=0</formula>
    </cfRule>
  </conditionalFormatting>
  <conditionalFormatting sqref="AG200:AQ200">
    <cfRule type="containsBlanks" dxfId="22" priority="23">
      <formula>LEN(TRIM(AG200))=0</formula>
    </cfRule>
  </conditionalFormatting>
  <conditionalFormatting sqref="AF201">
    <cfRule type="containsBlanks" dxfId="21" priority="22">
      <formula>LEN(TRIM(AF201))=0</formula>
    </cfRule>
  </conditionalFormatting>
  <conditionalFormatting sqref="AG201:AQ201">
    <cfRule type="containsBlanks" dxfId="20" priority="21">
      <formula>LEN(TRIM(AG201))=0</formula>
    </cfRule>
  </conditionalFormatting>
  <conditionalFormatting sqref="AF203">
    <cfRule type="containsBlanks" dxfId="19" priority="20">
      <formula>LEN(TRIM(AF203))=0</formula>
    </cfRule>
  </conditionalFormatting>
  <conditionalFormatting sqref="AG203:AQ203">
    <cfRule type="containsBlanks" dxfId="18" priority="19">
      <formula>LEN(TRIM(AG203))=0</formula>
    </cfRule>
  </conditionalFormatting>
  <conditionalFormatting sqref="AF204">
    <cfRule type="containsBlanks" dxfId="17" priority="18">
      <formula>LEN(TRIM(AF204))=0</formula>
    </cfRule>
  </conditionalFormatting>
  <conditionalFormatting sqref="AG204:AQ204">
    <cfRule type="containsBlanks" dxfId="16" priority="17">
      <formula>LEN(TRIM(AG204))=0</formula>
    </cfRule>
  </conditionalFormatting>
  <conditionalFormatting sqref="AF205">
    <cfRule type="containsBlanks" dxfId="15" priority="16">
      <formula>LEN(TRIM(AF205))=0</formula>
    </cfRule>
  </conditionalFormatting>
  <conditionalFormatting sqref="AG205:AQ205">
    <cfRule type="containsBlanks" dxfId="14" priority="15">
      <formula>LEN(TRIM(AG205))=0</formula>
    </cfRule>
  </conditionalFormatting>
  <conditionalFormatting sqref="AF206">
    <cfRule type="containsBlanks" dxfId="13" priority="14">
      <formula>LEN(TRIM(AF206))=0</formula>
    </cfRule>
  </conditionalFormatting>
  <conditionalFormatting sqref="AG206:AQ206">
    <cfRule type="containsBlanks" dxfId="12" priority="13">
      <formula>LEN(TRIM(AG206))=0</formula>
    </cfRule>
  </conditionalFormatting>
  <conditionalFormatting sqref="I130:S130">
    <cfRule type="containsBlanks" dxfId="11" priority="12">
      <formula>LEN(TRIM(I130))=0</formula>
    </cfRule>
  </conditionalFormatting>
  <conditionalFormatting sqref="U130:AE130">
    <cfRule type="containsBlanks" dxfId="10" priority="11">
      <formula>LEN(TRIM(U130))=0</formula>
    </cfRule>
  </conditionalFormatting>
  <conditionalFormatting sqref="U130:AE130">
    <cfRule type="notContainsBlanks" dxfId="9" priority="10">
      <formula>LEN(TRIM(U130))&gt;0</formula>
    </cfRule>
  </conditionalFormatting>
  <conditionalFormatting sqref="AG130:AQ130">
    <cfRule type="containsBlanks" dxfId="8" priority="9">
      <formula>LEN(TRIM(AG130))=0</formula>
    </cfRule>
  </conditionalFormatting>
  <conditionalFormatting sqref="AG130:AQ130">
    <cfRule type="notContainsBlanks" dxfId="7" priority="8">
      <formula>LEN(TRIM(AG130))&gt;0</formula>
    </cfRule>
  </conditionalFormatting>
  <conditionalFormatting sqref="I240:S241">
    <cfRule type="containsBlanks" dxfId="6" priority="7">
      <formula>LEN(TRIM(I240))=0</formula>
    </cfRule>
  </conditionalFormatting>
  <conditionalFormatting sqref="U241:AE241">
    <cfRule type="containsBlanks" dxfId="5" priority="6">
      <formula>LEN(TRIM(U241))=0</formula>
    </cfRule>
  </conditionalFormatting>
  <conditionalFormatting sqref="U240:AE240">
    <cfRule type="containsBlanks" dxfId="4" priority="5">
      <formula>LEN(TRIM(U240))=0</formula>
    </cfRule>
  </conditionalFormatting>
  <conditionalFormatting sqref="AF240">
    <cfRule type="containsBlanks" dxfId="3" priority="4">
      <formula>LEN(TRIM(AF240))=0</formula>
    </cfRule>
  </conditionalFormatting>
  <conditionalFormatting sqref="AG240:AQ240">
    <cfRule type="containsBlanks" dxfId="2" priority="3">
      <formula>LEN(TRIM(AG240))=0</formula>
    </cfRule>
  </conditionalFormatting>
  <conditionalFormatting sqref="AF241">
    <cfRule type="containsBlanks" dxfId="1" priority="2">
      <formula>LEN(TRIM(AF241))=0</formula>
    </cfRule>
  </conditionalFormatting>
  <conditionalFormatting sqref="AG241:AQ241">
    <cfRule type="containsBlanks" dxfId="0" priority="1">
      <formula>LEN(TRIM(AG241))=0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6"/>
    <dataValidation allowBlank="1" showInputMessage="1" showErrorMessage="1" promptTitle="POTPIS ODGOVORNE OSOBE" prompt="_x000a_Mjesto za vlastoručni potpis_x000a_- ispod crte upisati puno ime i prezime te funkciju odgovorne osobe" sqref="AO25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60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82" max="42" man="1"/>
    <brk id="119" max="42" man="1"/>
    <brk id="195" max="42" man="1"/>
    <brk id="228" max="42" man="1"/>
  </rowBreaks>
  <colBreaks count="2" manualBreakCount="2">
    <brk id="19" max="288" man="1"/>
    <brk id="31" max="28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2020-10-06T06:59:48Z</cp:lastPrinted>
  <dcterms:created xsi:type="dcterms:W3CDTF">2015-09-21T13:15:47Z</dcterms:created>
  <dcterms:modified xsi:type="dcterms:W3CDTF">2020-11-23T12:29:59Z</dcterms:modified>
</cp:coreProperties>
</file>